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прайс транспортные услуги 2023 " sheetId="1" r:id="rId1"/>
  </sheets>
  <externalReferences>
    <externalReference r:id="rId2"/>
  </externalReferences>
  <definedNames>
    <definedName name="_xlnm.Print_Area" localSheetId="0">'прайс транспортные услуги 2023 '!$A$1:$I$78</definedName>
  </definedNames>
  <calcPr calcId="125725" refMode="R1C1"/>
</workbook>
</file>

<file path=xl/calcChain.xml><?xml version="1.0" encoding="utf-8"?>
<calcChain xmlns="http://schemas.openxmlformats.org/spreadsheetml/2006/main">
  <c r="H74" i="1"/>
  <c r="F74"/>
  <c r="E74" s="1"/>
  <c r="H73"/>
  <c r="F73"/>
  <c r="E73" s="1"/>
  <c r="H71"/>
  <c r="F71"/>
  <c r="G71" s="1"/>
  <c r="I70"/>
  <c r="G70"/>
  <c r="E70"/>
  <c r="H69"/>
  <c r="F69"/>
  <c r="G69" s="1"/>
  <c r="R69" s="1"/>
  <c r="H68"/>
  <c r="F68"/>
  <c r="E68" s="1"/>
  <c r="E67"/>
  <c r="H66"/>
  <c r="F66"/>
  <c r="E66" s="1"/>
  <c r="H65"/>
  <c r="G65"/>
  <c r="R65" s="1"/>
  <c r="F65"/>
  <c r="E65"/>
  <c r="R64"/>
  <c r="P64"/>
  <c r="H64"/>
  <c r="G64"/>
  <c r="F64"/>
  <c r="E64"/>
  <c r="P63"/>
  <c r="H63"/>
  <c r="G63"/>
  <c r="R63" s="1"/>
  <c r="F63"/>
  <c r="E63"/>
  <c r="I62"/>
  <c r="G62"/>
  <c r="P62" s="1"/>
  <c r="H61"/>
  <c r="F61"/>
  <c r="G61" s="1"/>
  <c r="H60"/>
  <c r="G60"/>
  <c r="P60" s="1"/>
  <c r="F60"/>
  <c r="E60" s="1"/>
  <c r="H59"/>
  <c r="F59"/>
  <c r="G59" s="1"/>
  <c r="H58"/>
  <c r="I57"/>
  <c r="G57"/>
  <c r="F57"/>
  <c r="E57" s="1"/>
  <c r="I56"/>
  <c r="F56"/>
  <c r="E56" s="1"/>
  <c r="H55"/>
  <c r="F55"/>
  <c r="G55" s="1"/>
  <c r="H54"/>
  <c r="G54"/>
  <c r="P54" s="1"/>
  <c r="F54"/>
  <c r="E54" s="1"/>
  <c r="H53"/>
  <c r="I52"/>
  <c r="I51"/>
  <c r="F51"/>
  <c r="E51" s="1"/>
  <c r="I50"/>
  <c r="F50"/>
  <c r="G50" s="1"/>
  <c r="I49"/>
  <c r="F49"/>
  <c r="E49" s="1"/>
  <c r="G48"/>
  <c r="F48"/>
  <c r="G47"/>
  <c r="F47"/>
  <c r="E47"/>
  <c r="I46"/>
  <c r="G46"/>
  <c r="F46"/>
  <c r="E46" s="1"/>
  <c r="I45"/>
  <c r="G45"/>
  <c r="F45"/>
  <c r="E45"/>
  <c r="I44"/>
  <c r="G44"/>
  <c r="F44"/>
  <c r="E44" s="1"/>
  <c r="H43"/>
  <c r="G43"/>
  <c r="R43" s="1"/>
  <c r="F43"/>
  <c r="E43"/>
  <c r="R42"/>
  <c r="P42"/>
  <c r="H42"/>
  <c r="G42"/>
  <c r="F42"/>
  <c r="E42"/>
  <c r="F40"/>
  <c r="E40" s="1"/>
  <c r="G39"/>
  <c r="F39"/>
  <c r="E39"/>
  <c r="H37"/>
  <c r="G37"/>
  <c r="P37" s="1"/>
  <c r="F37"/>
  <c r="E37" s="1"/>
  <c r="H36"/>
  <c r="G36"/>
  <c r="R36" s="1"/>
  <c r="F36"/>
  <c r="E36"/>
  <c r="F35"/>
  <c r="G35" s="1"/>
  <c r="G34"/>
  <c r="P34" s="1"/>
  <c r="F34"/>
  <c r="E34" s="1"/>
  <c r="H33"/>
  <c r="G33"/>
  <c r="R33" s="1"/>
  <c r="F33"/>
  <c r="E33"/>
  <c r="R32"/>
  <c r="P32"/>
  <c r="H32"/>
  <c r="G32"/>
  <c r="F32"/>
  <c r="E32"/>
  <c r="P31"/>
  <c r="G31"/>
  <c r="R31" s="1"/>
  <c r="F31"/>
  <c r="E31" s="1"/>
  <c r="G30"/>
  <c r="P30" s="1"/>
  <c r="F30"/>
  <c r="E30"/>
  <c r="F29"/>
  <c r="G29" s="1"/>
  <c r="H28"/>
  <c r="G28"/>
  <c r="P28" s="1"/>
  <c r="F28"/>
  <c r="E28" s="1"/>
  <c r="H27"/>
  <c r="I26"/>
  <c r="F26"/>
  <c r="G26" s="1"/>
  <c r="I25"/>
  <c r="F25"/>
  <c r="G25" s="1"/>
  <c r="I24"/>
  <c r="F24"/>
  <c r="G24" s="1"/>
  <c r="I23"/>
  <c r="F23"/>
  <c r="G23" s="1"/>
  <c r="I22"/>
  <c r="F22"/>
  <c r="G22" s="1"/>
  <c r="E21"/>
  <c r="P20"/>
  <c r="H20"/>
  <c r="G20"/>
  <c r="R20" s="1"/>
  <c r="F20"/>
  <c r="E20"/>
  <c r="F19"/>
  <c r="E19" s="1"/>
  <c r="G18"/>
  <c r="G17"/>
  <c r="F17"/>
  <c r="E17" s="1"/>
  <c r="G16"/>
  <c r="P16" s="1"/>
  <c r="F16"/>
  <c r="E16"/>
  <c r="F14"/>
  <c r="G14" s="1"/>
  <c r="H13"/>
  <c r="G13"/>
  <c r="P13" s="1"/>
  <c r="F13"/>
  <c r="E13" s="1"/>
  <c r="P61" l="1"/>
  <c r="R61"/>
  <c r="P29"/>
  <c r="R29"/>
  <c r="P71"/>
  <c r="R71"/>
  <c r="P14"/>
  <c r="R14"/>
  <c r="P35"/>
  <c r="R35"/>
  <c r="P55"/>
  <c r="R55"/>
  <c r="P59"/>
  <c r="R59"/>
  <c r="E23"/>
  <c r="R16"/>
  <c r="R30"/>
  <c r="P33"/>
  <c r="P36"/>
  <c r="P43"/>
  <c r="F52"/>
  <c r="P65"/>
  <c r="F27"/>
  <c r="G66"/>
  <c r="E25"/>
  <c r="E59"/>
  <c r="E14"/>
  <c r="G19"/>
  <c r="E22"/>
  <c r="E24"/>
  <c r="E26"/>
  <c r="E29"/>
  <c r="E35"/>
  <c r="R37"/>
  <c r="E50"/>
  <c r="E55"/>
  <c r="G56"/>
  <c r="E61"/>
  <c r="E69"/>
  <c r="E71"/>
  <c r="G73"/>
  <c r="R13"/>
  <c r="R28"/>
  <c r="R34"/>
  <c r="R54"/>
  <c r="F58"/>
  <c r="R60"/>
  <c r="G40"/>
  <c r="G49"/>
  <c r="G51"/>
  <c r="G74"/>
  <c r="G68"/>
  <c r="P66" l="1"/>
  <c r="R66"/>
  <c r="G52"/>
  <c r="E52"/>
  <c r="P68"/>
  <c r="R68"/>
  <c r="E58"/>
  <c r="G58"/>
  <c r="G27"/>
  <c r="E27"/>
  <c r="P73"/>
  <c r="R73"/>
  <c r="P74"/>
  <c r="R74"/>
  <c r="F53"/>
  <c r="P27" l="1"/>
  <c r="R27"/>
  <c r="G53"/>
  <c r="E53"/>
  <c r="P58"/>
  <c r="R58"/>
  <c r="P53" l="1"/>
  <c r="R53"/>
</calcChain>
</file>

<file path=xl/comments1.xml><?xml version="1.0" encoding="utf-8"?>
<comments xmlns="http://schemas.openxmlformats.org/spreadsheetml/2006/main">
  <authors>
    <author>ruzhnikova</author>
    <author>melihova</author>
  </authors>
  <commentList>
    <comment ref="C38" authorId="0">
      <text>
        <r>
          <rPr>
            <b/>
            <sz val="9"/>
            <color indexed="81"/>
            <rFont val="Tahoma"/>
            <family val="2"/>
            <charset val="204"/>
          </rPr>
          <t>ruzhnikova:</t>
        </r>
        <r>
          <rPr>
            <sz val="9"/>
            <color indexed="81"/>
            <rFont val="Tahoma"/>
            <family val="2"/>
            <charset val="204"/>
          </rPr>
          <t xml:space="preserve">
продана</t>
        </r>
      </text>
    </comment>
    <comment ref="R42" authorId="1">
      <text>
        <r>
          <rPr>
            <b/>
            <sz val="9"/>
            <color indexed="81"/>
            <rFont val="Tahoma"/>
            <charset val="1"/>
          </rPr>
          <t>melihova:</t>
        </r>
        <r>
          <rPr>
            <sz val="9"/>
            <color indexed="81"/>
            <rFont val="Tahoma"/>
            <charset val="1"/>
          </rPr>
          <t xml:space="preserve">
Светлана Анатольевна сказала увел-ть</t>
        </r>
      </text>
    </comment>
    <comment ref="R43" authorId="1">
      <text>
        <r>
          <rPr>
            <b/>
            <sz val="9"/>
            <color indexed="81"/>
            <rFont val="Tahoma"/>
            <charset val="1"/>
          </rPr>
          <t>melihova:</t>
        </r>
        <r>
          <rPr>
            <sz val="9"/>
            <color indexed="81"/>
            <rFont val="Tahoma"/>
            <charset val="1"/>
          </rPr>
          <t xml:space="preserve">
Светлана Анатольевна сказала увел-ть</t>
        </r>
      </text>
    </comment>
    <comment ref="B70" authorId="0">
      <text>
        <r>
          <rPr>
            <b/>
            <sz val="9"/>
            <color indexed="81"/>
            <rFont val="Tahoma"/>
            <family val="2"/>
            <charset val="204"/>
          </rPr>
          <t>ruzhnikova:</t>
        </r>
        <r>
          <rPr>
            <sz val="9"/>
            <color indexed="81"/>
            <rFont val="Tahoma"/>
            <family val="2"/>
            <charset val="204"/>
          </rPr>
          <t xml:space="preserve">
продана</t>
        </r>
      </text>
    </comment>
  </commentList>
</comments>
</file>

<file path=xl/sharedStrings.xml><?xml version="1.0" encoding="utf-8"?>
<sst xmlns="http://schemas.openxmlformats.org/spreadsheetml/2006/main" count="171" uniqueCount="163">
  <si>
    <t>Приложение 1</t>
  </si>
  <si>
    <t xml:space="preserve">                    Утверждаю:</t>
  </si>
  <si>
    <t xml:space="preserve">Директор МУП "Водоканал </t>
  </si>
  <si>
    <t>Прейскурант цен на транспортные услуги</t>
  </si>
  <si>
    <t xml:space="preserve">Муниципального унитарного  предприятия  "Водоканал" </t>
  </si>
  <si>
    <t>№ п/п</t>
  </si>
  <si>
    <t>Наименование ТС</t>
  </si>
  <si>
    <t>Гос.номер</t>
  </si>
  <si>
    <t>Для            собственных нужд</t>
  </si>
  <si>
    <t xml:space="preserve">Для  населения  и  бюджетных организаций </t>
  </si>
  <si>
    <t>Для организаций,                                                                                                                                                                                            не  финансируемых из средств бюджетов различных уровней</t>
  </si>
  <si>
    <t xml:space="preserve">руб./маш.час </t>
  </si>
  <si>
    <t xml:space="preserve">руб./ маш.час без НДС </t>
  </si>
  <si>
    <t xml:space="preserve">руб./маш.час с НДС </t>
  </si>
  <si>
    <t xml:space="preserve">руб./маш.час без НДС </t>
  </si>
  <si>
    <t>парфентьев</t>
  </si>
  <si>
    <t>2022г нас с ндс</t>
  </si>
  <si>
    <t>%</t>
  </si>
  <si>
    <t>1</t>
  </si>
  <si>
    <t>Автомашина RENAULT  LOGAN</t>
  </si>
  <si>
    <r>
      <t xml:space="preserve">С 077 ОА </t>
    </r>
    <r>
      <rPr>
        <sz val="8"/>
        <rFont val="Times New Roman"/>
        <family val="1"/>
        <charset val="204"/>
      </rPr>
      <t>38</t>
    </r>
  </si>
  <si>
    <t>2</t>
  </si>
  <si>
    <t>Автомашина  DATSUN</t>
  </si>
  <si>
    <t>Н 746 АХ</t>
  </si>
  <si>
    <t>3</t>
  </si>
  <si>
    <t xml:space="preserve">Автомашина  ИЖ  2717-220  </t>
  </si>
  <si>
    <t>Х 481МА38</t>
  </si>
  <si>
    <t>Автобус       ПАЗ 320500</t>
  </si>
  <si>
    <t>У 786ММ38</t>
  </si>
  <si>
    <t>Автобус       ПАЗ 32051R</t>
  </si>
  <si>
    <t xml:space="preserve"> Р 024  НР38</t>
  </si>
  <si>
    <t>4</t>
  </si>
  <si>
    <t>Автобус ПАЗ 3205</t>
  </si>
  <si>
    <t>У786ММ38</t>
  </si>
  <si>
    <t>5</t>
  </si>
  <si>
    <t>Автомашина УАЗ-3303</t>
  </si>
  <si>
    <t xml:space="preserve">  В 338АМ</t>
  </si>
  <si>
    <t xml:space="preserve">Автомашина УАЗ - 390902 </t>
  </si>
  <si>
    <t xml:space="preserve"> Н 608 ОУ 38</t>
  </si>
  <si>
    <t xml:space="preserve">Автомашина УАЗ - 396252-03  </t>
  </si>
  <si>
    <t xml:space="preserve"> Н 605 ОУ 38</t>
  </si>
  <si>
    <t xml:space="preserve">Автомашина УАЗ -3741-210 </t>
  </si>
  <si>
    <t>Н 602 ОУ38</t>
  </si>
  <si>
    <t>Автомашина УАЗ-390994</t>
  </si>
  <si>
    <t>Т 331 РН38</t>
  </si>
  <si>
    <t xml:space="preserve">Атомашины: УАЗ-3303, УАЗ-31514, УАЗ - 390902, УАЗ - 396252-03, УАЗ -3741-210, УАЗ-390902, УАЗ-390994 </t>
  </si>
  <si>
    <t>В 338 АМ38,        Н 608 ОУ38,   Н 605 ОУ38,   Н 602 ОУ38,   Т 331 РН38</t>
  </si>
  <si>
    <t>6</t>
  </si>
  <si>
    <t>Автомашина ГАЗ GAZelle NEXT фургон</t>
  </si>
  <si>
    <t>Е 751 НТ 138</t>
  </si>
  <si>
    <t>7</t>
  </si>
  <si>
    <t>Автомашина ГАЗ 2705 фургон  газель</t>
  </si>
  <si>
    <t xml:space="preserve">У 792ММ38 </t>
  </si>
  <si>
    <t>8</t>
  </si>
  <si>
    <t>Автомашина ГАЗ 2705  газель</t>
  </si>
  <si>
    <t xml:space="preserve">У 547 РА38 </t>
  </si>
  <si>
    <t>9</t>
  </si>
  <si>
    <t xml:space="preserve">Автомашина ГАЗ-330210 </t>
  </si>
  <si>
    <t>Х 588АТ38</t>
  </si>
  <si>
    <t>10</t>
  </si>
  <si>
    <t xml:space="preserve">Автомашина "Чайка -сервис 27842 С"  кран-манипулятор                                                    </t>
  </si>
  <si>
    <t>Е 872 ХА38</t>
  </si>
  <si>
    <t>11</t>
  </si>
  <si>
    <t xml:space="preserve">Автомашина ГАЗ  3307 </t>
  </si>
  <si>
    <t>Е 613 НК38</t>
  </si>
  <si>
    <t>12</t>
  </si>
  <si>
    <t>В 160  АМ38</t>
  </si>
  <si>
    <t>13</t>
  </si>
  <si>
    <t xml:space="preserve">Автомашина ГАЗ   5201 </t>
  </si>
  <si>
    <t xml:space="preserve">С 325 ОА38  </t>
  </si>
  <si>
    <t>14</t>
  </si>
  <si>
    <t>Автомашина ГАЗ 66</t>
  </si>
  <si>
    <t>Х 574АТ38</t>
  </si>
  <si>
    <t>15</t>
  </si>
  <si>
    <t>Автомашина ГАЗ -2752 "Соболь"</t>
  </si>
  <si>
    <t>А 105 ВС 38</t>
  </si>
  <si>
    <t xml:space="preserve">А/машина   ЗИЛ  431412     (поливомоечная) </t>
  </si>
  <si>
    <t>Х  645 АТ38</t>
  </si>
  <si>
    <t>А/машина   ЗИЛ  4318101   (поливомоечная)</t>
  </si>
  <si>
    <t>Х 657 АТ 38</t>
  </si>
  <si>
    <t>16</t>
  </si>
  <si>
    <t>Автомашины поливомоечные: ЗИЛ  431412, ЗИЛ  4318101</t>
  </si>
  <si>
    <t xml:space="preserve">Х 645 АТ38,    Х 657 АТ38,      </t>
  </si>
  <si>
    <t xml:space="preserve"> </t>
  </si>
  <si>
    <t>17</t>
  </si>
  <si>
    <t xml:space="preserve">Автомашина гидропромывочная:  ЗИЛ 494560 </t>
  </si>
  <si>
    <t>Х 742 АТ 38</t>
  </si>
  <si>
    <t>А/машина    ГАЗ 5312    (АС машина )</t>
  </si>
  <si>
    <t>У 854 ММ38</t>
  </si>
  <si>
    <t>А/машина    ГАЗ  5312        (АС машина )</t>
  </si>
  <si>
    <t xml:space="preserve">3975 ИРС </t>
  </si>
  <si>
    <t>А/машина    ГАЗ   5307  (АС машина )</t>
  </si>
  <si>
    <t>К 465 НЕ 38</t>
  </si>
  <si>
    <t>А/машина    ГАЗ КО503В-2   (АС машина )</t>
  </si>
  <si>
    <t>А 485Е А</t>
  </si>
  <si>
    <t>новая</t>
  </si>
  <si>
    <t>А/машина ГАЗ-САЗ 39014-10 (АС машина)</t>
  </si>
  <si>
    <t>А 065 ВС</t>
  </si>
  <si>
    <t>40-40-60</t>
  </si>
  <si>
    <t>20</t>
  </si>
  <si>
    <t>Ас/машины: ГАЗ 5312, ГАЗ 3307, ГАЗ 53, ГАЗ-САЗ 39014, ГАЗ  КО503В-2</t>
  </si>
  <si>
    <t xml:space="preserve">У 854 ММ38, 3975  ИРС  ,       К 465 НЕ38, А 065 ВС,         А 485 ЕА </t>
  </si>
  <si>
    <t xml:space="preserve">А/машина   ЗИЛ 431412   илосос  </t>
  </si>
  <si>
    <t>К 806 ЕЕ 38</t>
  </si>
  <si>
    <t>А/машина   ЗИЛ КО-510  илосос</t>
  </si>
  <si>
    <t>Н 776 ОК 38</t>
  </si>
  <si>
    <t>21</t>
  </si>
  <si>
    <t xml:space="preserve">Ас/машины:  ЗИЛ 431412, ЗИЛ КО-510, ЗИЛ-433362 </t>
  </si>
  <si>
    <t>К 806 ЕЕ 38,      Н 776 ОК 38,</t>
  </si>
  <si>
    <t>18</t>
  </si>
  <si>
    <t>Вакуумные машины :  ГАЗ 5312, ГАЗ   5307, ЗИЛ КО-510, ЗИЛ-433362, ГАЗ-САЗ 39014-10, ГАЗ КО- 503В-2</t>
  </si>
  <si>
    <t xml:space="preserve">У 854 ММ38, 3975 ИРС,         К 465 НЕ38,       К 806 ЕЕ38,      Н 776 ОК38   А 065 ВС,        А 485 ЕА </t>
  </si>
  <si>
    <t>19</t>
  </si>
  <si>
    <t xml:space="preserve">А/машина   КАМАЗ КО-505 А  вакуумная, объем 10м3     </t>
  </si>
  <si>
    <t>М 304 МК 38</t>
  </si>
  <si>
    <t>А/машина   ЗИЛ 431412 автомастерская</t>
  </si>
  <si>
    <t>В 302АМ 38</t>
  </si>
  <si>
    <t>А/машина   КамАЗ  55111</t>
  </si>
  <si>
    <t>В 367АМ38</t>
  </si>
  <si>
    <t>А/машина   КамАЗ  5410 (тягач)</t>
  </si>
  <si>
    <t>У 927ММ 38</t>
  </si>
  <si>
    <t>А/машина  КАМАЗ 55111,  КАМАЗ 5410,  самосвал</t>
  </si>
  <si>
    <t>В 367 АМ38,                У 927 ММ 38</t>
  </si>
  <si>
    <t>22</t>
  </si>
  <si>
    <t>А/машина   МАЗ   5551, полуприцеп г/п 11 тн</t>
  </si>
  <si>
    <t>Н 388 ВС38</t>
  </si>
  <si>
    <t>23</t>
  </si>
  <si>
    <t>А/машина горизонтально- направленного бурения DW/ТХС DDW 200</t>
  </si>
  <si>
    <t>24</t>
  </si>
  <si>
    <t>Компрессор  AIRMAN  PDS175S  передвижной</t>
  </si>
  <si>
    <t>25</t>
  </si>
  <si>
    <t>Сварочное устройство САГ АДД</t>
  </si>
  <si>
    <t>26</t>
  </si>
  <si>
    <t>Кран автомобильный КС 35715-1 на базе МАЗ 5337, г/п 14 тн</t>
  </si>
  <si>
    <t xml:space="preserve">Н 163 ВС 38 </t>
  </si>
  <si>
    <t>27</t>
  </si>
  <si>
    <t>Автогрейдер ГС -18.05</t>
  </si>
  <si>
    <t>7556 РТ 38</t>
  </si>
  <si>
    <t>28</t>
  </si>
  <si>
    <t>Экскаватор (погрузчик) JCB 4 CXS - 4WSSM с гидромолотом</t>
  </si>
  <si>
    <t>7527  РТ 38</t>
  </si>
  <si>
    <t>29</t>
  </si>
  <si>
    <t>Шасси самоходное ВТЗ-30 СШ</t>
  </si>
  <si>
    <t>б/н</t>
  </si>
  <si>
    <t>30</t>
  </si>
  <si>
    <t>Трактор МТЗ-82.I-YI "Беларус" (бара), стоимость работы за 1 час</t>
  </si>
  <si>
    <t xml:space="preserve"> 10-50 РО 38 </t>
  </si>
  <si>
    <t>При резке  грунта  в зимний период   +  800,00 руб за метр к стоимости  1 часа  (с ноября - март)</t>
  </si>
  <si>
    <t>32</t>
  </si>
  <si>
    <t>31</t>
  </si>
  <si>
    <t>Погрузчик фронтальный ТО 18 Б.3</t>
  </si>
  <si>
    <t xml:space="preserve"> 9322 РВ 38</t>
  </si>
  <si>
    <t>Электростанция  передвижная РПМ  2 ЭД-100/Т400</t>
  </si>
  <si>
    <t>76-62 РУ 38</t>
  </si>
  <si>
    <t>33</t>
  </si>
  <si>
    <t>Электростанция дизельная ТСС ЭД-100С-Т400-1РПМ11</t>
  </si>
  <si>
    <t>Начальник  ПЭО</t>
  </si>
  <si>
    <t>Ружникова С.А.</t>
  </si>
  <si>
    <t>Начальник ЦТО</t>
  </si>
  <si>
    <t>Парфентьев М.В.</t>
  </si>
  <si>
    <t>Баймашев Ю.Н.</t>
  </si>
  <si>
    <t>2023 год</t>
  </si>
  <si>
    <t>* Примечание: с изменениями п.27 Приказ №119/1 от 10.04.2023г.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</si>
</sst>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7" fillId="0" borderId="0"/>
  </cellStyleXfs>
  <cellXfs count="14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Fill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0" borderId="0" xfId="1" applyFill="1" applyAlignment="1">
      <alignment horizontal="right"/>
    </xf>
    <xf numFmtId="0" fontId="6" fillId="0" borderId="0" xfId="1" applyFont="1" applyFill="1" applyAlignment="1"/>
    <xf numFmtId="164" fontId="5" fillId="0" borderId="0" xfId="1" applyNumberFormat="1" applyFont="1" applyFill="1" applyAlignment="1">
      <alignment horizontal="right"/>
    </xf>
    <xf numFmtId="0" fontId="1" fillId="0" borderId="0" xfId="1"/>
    <xf numFmtId="4" fontId="1" fillId="0" borderId="0" xfId="1" applyNumberFormat="1"/>
    <xf numFmtId="0" fontId="1" fillId="2" borderId="0" xfId="1" applyFill="1"/>
    <xf numFmtId="165" fontId="1" fillId="0" borderId="0" xfId="1" applyNumberFormat="1" applyAlignment="1">
      <alignment vertical="center"/>
    </xf>
    <xf numFmtId="0" fontId="1" fillId="0" borderId="0" xfId="1" applyFill="1"/>
    <xf numFmtId="0" fontId="5" fillId="0" borderId="0" xfId="1" applyFont="1"/>
    <xf numFmtId="2" fontId="4" fillId="0" borderId="0" xfId="1" applyNumberFormat="1" applyFont="1" applyFill="1"/>
    <xf numFmtId="0" fontId="6" fillId="0" borderId="0" xfId="1" applyFont="1" applyAlignment="1">
      <alignment horizontal="right"/>
    </xf>
    <xf numFmtId="0" fontId="3" fillId="0" borderId="0" xfId="1" applyFont="1" applyFill="1" applyAlignment="1">
      <alignment horizontal="right"/>
    </xf>
    <xf numFmtId="0" fontId="7" fillId="0" borderId="0" xfId="1" applyFont="1" applyFill="1" applyBorder="1" applyAlignment="1"/>
    <xf numFmtId="164" fontId="6" fillId="0" borderId="0" xfId="1" applyNumberFormat="1" applyFont="1" applyFill="1" applyAlignment="1">
      <alignment horizontal="right"/>
    </xf>
    <xf numFmtId="0" fontId="7" fillId="0" borderId="0" xfId="1" applyFont="1" applyFill="1" applyAlignment="1"/>
    <xf numFmtId="0" fontId="8" fillId="0" borderId="0" xfId="1" applyFont="1" applyFill="1" applyAlignment="1">
      <alignment horizontal="right"/>
    </xf>
    <xf numFmtId="2" fontId="4" fillId="0" borderId="0" xfId="1" applyNumberFormat="1" applyFont="1" applyFill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Fill="1"/>
    <xf numFmtId="4" fontId="7" fillId="0" borderId="0" xfId="1" applyNumberFormat="1" applyFont="1"/>
    <xf numFmtId="0" fontId="7" fillId="2" borderId="0" xfId="1" applyFont="1" applyFill="1"/>
    <xf numFmtId="165" fontId="7" fillId="0" borderId="0" xfId="1" applyNumberFormat="1" applyFont="1" applyAlignment="1">
      <alignment vertical="center"/>
    </xf>
    <xf numFmtId="0" fontId="7" fillId="0" borderId="0" xfId="1" applyFont="1"/>
    <xf numFmtId="0" fontId="5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 wrapText="1"/>
    </xf>
    <xf numFmtId="9" fontId="5" fillId="0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" fontId="11" fillId="0" borderId="0" xfId="1" applyNumberFormat="1" applyFont="1" applyAlignment="1">
      <alignment horizontal="center"/>
    </xf>
    <xf numFmtId="0" fontId="11" fillId="2" borderId="0" xfId="1" applyFont="1" applyFill="1" applyBorder="1" applyAlignment="1">
      <alignment horizontal="center"/>
    </xf>
    <xf numFmtId="165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right" vertical="center"/>
    </xf>
    <xf numFmtId="2" fontId="3" fillId="0" borderId="3" xfId="1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center" vertical="center"/>
    </xf>
    <xf numFmtId="4" fontId="8" fillId="0" borderId="0" xfId="1" applyNumberFormat="1" applyFont="1" applyFill="1"/>
    <xf numFmtId="4" fontId="3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vertical="center"/>
    </xf>
    <xf numFmtId="0" fontId="8" fillId="0" borderId="0" xfId="1" applyFont="1" applyFill="1"/>
    <xf numFmtId="2" fontId="8" fillId="0" borderId="0" xfId="1" applyNumberFormat="1" applyFont="1" applyFill="1"/>
    <xf numFmtId="2" fontId="3" fillId="0" borderId="1" xfId="1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horizontal="right" vertical="center"/>
    </xf>
    <xf numFmtId="4" fontId="5" fillId="0" borderId="3" xfId="1" applyNumberFormat="1" applyFont="1" applyFill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vertical="center"/>
    </xf>
    <xf numFmtId="0" fontId="12" fillId="0" borderId="1" xfId="1" applyFont="1" applyFill="1" applyBorder="1" applyAlignment="1">
      <alignment horizontal="justify" vertical="center" wrapText="1"/>
    </xf>
    <xf numFmtId="0" fontId="8" fillId="2" borderId="0" xfId="1" applyFont="1" applyFill="1" applyBorder="1"/>
    <xf numFmtId="0" fontId="3" fillId="0" borderId="1" xfId="1" applyFont="1" applyFill="1" applyBorder="1" applyAlignment="1">
      <alignment horizontal="left" vertical="center"/>
    </xf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1" fillId="0" borderId="0" xfId="1" applyFill="1" applyBorder="1"/>
    <xf numFmtId="4" fontId="1" fillId="0" borderId="0" xfId="1" applyNumberFormat="1" applyFill="1"/>
    <xf numFmtId="0" fontId="1" fillId="2" borderId="0" xfId="1" applyFill="1" applyBorder="1"/>
    <xf numFmtId="165" fontId="1" fillId="0" borderId="0" xfId="1" applyNumberFormat="1" applyFill="1" applyAlignment="1">
      <alignment vertical="center"/>
    </xf>
    <xf numFmtId="2" fontId="1" fillId="0" borderId="0" xfId="1" applyNumberFormat="1" applyFill="1"/>
    <xf numFmtId="0" fontId="3" fillId="0" borderId="0" xfId="1" applyFont="1" applyFill="1" applyAlignment="1">
      <alignment horizontal="left"/>
    </xf>
    <xf numFmtId="0" fontId="1" fillId="0" borderId="0" xfId="1" applyFill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3" fillId="0" borderId="0" xfId="1" applyFont="1" applyFill="1" applyAlignment="1"/>
    <xf numFmtId="0" fontId="1" fillId="0" borderId="0" xfId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/>
    <xf numFmtId="0" fontId="3" fillId="0" borderId="0" xfId="1" applyFont="1" applyFill="1" applyBorder="1"/>
    <xf numFmtId="4" fontId="3" fillId="0" borderId="0" xfId="1" applyNumberFormat="1" applyFont="1" applyFill="1"/>
    <xf numFmtId="0" fontId="3" fillId="2" borderId="0" xfId="1" applyFont="1" applyFill="1" applyBorder="1"/>
    <xf numFmtId="165" fontId="3" fillId="0" borderId="0" xfId="1" applyNumberFormat="1" applyFont="1" applyFill="1" applyAlignment="1">
      <alignment vertical="center"/>
    </xf>
    <xf numFmtId="2" fontId="3" fillId="0" borderId="0" xfId="1" applyNumberFormat="1" applyFont="1" applyFill="1"/>
    <xf numFmtId="0" fontId="1" fillId="0" borderId="0" xfId="1" applyBorder="1"/>
    <xf numFmtId="2" fontId="1" fillId="0" borderId="0" xfId="1" applyNumberFormat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right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wrapText="1"/>
    </xf>
    <xf numFmtId="0" fontId="1" fillId="0" borderId="0" xfId="1" applyFill="1" applyAlignment="1">
      <alignment wrapText="1"/>
    </xf>
    <xf numFmtId="2" fontId="3" fillId="0" borderId="4" xfId="1" applyNumberFormat="1" applyFont="1" applyFill="1" applyBorder="1" applyAlignment="1">
      <alignment horizontal="right" vertical="center"/>
    </xf>
    <xf numFmtId="0" fontId="1" fillId="0" borderId="5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2" fontId="3" fillId="0" borderId="4" xfId="1" applyNumberFormat="1" applyFont="1" applyFill="1" applyBorder="1" applyAlignment="1">
      <alignment vertical="center"/>
    </xf>
    <xf numFmtId="2" fontId="3" fillId="0" borderId="5" xfId="1" applyNumberFormat="1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3" fillId="0" borderId="6" xfId="1" applyNumberFormat="1" applyFont="1" applyFill="1" applyBorder="1" applyAlignment="1">
      <alignment horizontal="right" vertical="center"/>
    </xf>
    <xf numFmtId="4" fontId="3" fillId="0" borderId="4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2" fontId="3" fillId="0" borderId="5" xfId="1" applyNumberFormat="1" applyFont="1" applyFill="1" applyBorder="1" applyAlignment="1">
      <alignment horizontal="right" vertical="center"/>
    </xf>
    <xf numFmtId="2" fontId="3" fillId="0" borderId="6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1" fillId="0" borderId="0" xfId="1" applyAlignment="1"/>
    <xf numFmtId="0" fontId="5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86;&#1082;&#1091;&#1084;&#1077;&#1085;&#1090;&#1099;\&#1052;&#1077;&#1083;&#1080;&#1093;&#1086;&#1074;&#1072;\2023\&#1062;&#1058;&#1054;\&#1058;&#1072;&#1088;&#1080;&#1092;&#1099;%202023%20&#1090;&#1088;&#1072;&#1085;&#1089;&#1087;&#1086;&#1088;&#1090;\&#1058;&#1040;&#1056;&#1048;&#1060;&#1067;%201%20&#1095;&#1072;&#1089;&#1072;%20&#1085;&#1072;%202023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овое ШР на 2023"/>
      <sheetName val="справочные"/>
      <sheetName val="ил 2022"/>
      <sheetName val="цена ГСМ на 2023"/>
      <sheetName val="масла"/>
      <sheetName val="время 2022"/>
      <sheetName val="зчасти"/>
      <sheetName val="амортиз 22"/>
      <sheetName val="страхование 2022"/>
      <sheetName val="общеэксплуат 22"/>
      <sheetName val="поливомоечные"/>
      <sheetName val="ас машины"/>
      <sheetName val="спец механизмы"/>
      <sheetName val="прочие грузовые"/>
      <sheetName val="легковые"/>
      <sheetName val="свод для себестоимости "/>
      <sheetName val="Отчет о совместимости"/>
      <sheetName val="Отчет о совместимости (1)"/>
      <sheetName val="время 2021"/>
      <sheetName val="общеэксплуат 21"/>
      <sheetName val="амортизация 21"/>
      <sheetName val="Лист1"/>
      <sheetName val="время 2019"/>
      <sheetName val="граматуха"/>
      <sheetName val="Лист3"/>
      <sheetName val="общеэксплуат 2020"/>
      <sheetName val="амортизация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D47">
            <v>1309.2365619505956</v>
          </cell>
          <cell r="G47">
            <v>1338.9981520139395</v>
          </cell>
          <cell r="M47">
            <v>1533.3353460717735</v>
          </cell>
        </row>
      </sheetData>
      <sheetData sheetId="11">
        <row r="47">
          <cell r="D47">
            <v>1411.1088414406813</v>
          </cell>
          <cell r="G47">
            <v>1050.0651092331295</v>
          </cell>
          <cell r="J47">
            <v>1438.6343492492836</v>
          </cell>
          <cell r="M47">
            <v>1096.7547040340362</v>
          </cell>
          <cell r="P47">
            <v>1495.8601141849458</v>
          </cell>
          <cell r="U47">
            <v>1349.3646577566242</v>
          </cell>
          <cell r="X47">
            <v>1494.7892827235778</v>
          </cell>
          <cell r="AA47">
            <v>2254.7538414668079</v>
          </cell>
        </row>
      </sheetData>
      <sheetData sheetId="12">
        <row r="47">
          <cell r="D47">
            <v>1130.1445320077573</v>
          </cell>
          <cell r="G47">
            <v>1840.2362093871018</v>
          </cell>
          <cell r="J47">
            <v>2381.8331252352477</v>
          </cell>
          <cell r="M47">
            <v>1528.4747932539503</v>
          </cell>
          <cell r="R47">
            <v>816.15217193161391</v>
          </cell>
          <cell r="U47">
            <v>2292.2415552158077</v>
          </cell>
          <cell r="X47">
            <v>997.3881344121753</v>
          </cell>
          <cell r="AA47">
            <v>794.96724048464569</v>
          </cell>
          <cell r="AI47">
            <v>1873.8876591895655</v>
          </cell>
          <cell r="AL47">
            <v>964.64463960577359</v>
          </cell>
          <cell r="AU47">
            <v>1305.2400110800086</v>
          </cell>
          <cell r="AX47">
            <v>5529.3019822534934</v>
          </cell>
        </row>
      </sheetData>
      <sheetData sheetId="13">
        <row r="48">
          <cell r="D48">
            <v>1113.669351701139</v>
          </cell>
          <cell r="G48">
            <v>770.1354217752704</v>
          </cell>
          <cell r="J48">
            <v>784.44883540218734</v>
          </cell>
          <cell r="M48">
            <v>796.35465295818221</v>
          </cell>
          <cell r="P48">
            <v>756.96546452223424</v>
          </cell>
          <cell r="S48">
            <v>760.08740161707897</v>
          </cell>
          <cell r="X48">
            <v>1013.6362501990443</v>
          </cell>
          <cell r="AA48">
            <v>763.27465451751846</v>
          </cell>
          <cell r="AD48">
            <v>781.63754514993843</v>
          </cell>
          <cell r="AJ48">
            <v>1471.3617558514838</v>
          </cell>
          <cell r="AM48">
            <v>1304.1808678888513</v>
          </cell>
          <cell r="AP48">
            <v>1448.6068692364229</v>
          </cell>
          <cell r="AR48">
            <v>784.53590419915895</v>
          </cell>
        </row>
      </sheetData>
      <sheetData sheetId="14">
        <row r="46">
          <cell r="D46">
            <v>634.21507639015977</v>
          </cell>
          <cell r="J46">
            <v>633.41872833484945</v>
          </cell>
          <cell r="M46">
            <v>633.83463777651662</v>
          </cell>
          <cell r="R46">
            <v>1248.7556881686371</v>
          </cell>
          <cell r="U46">
            <v>563.33917815995267</v>
          </cell>
          <cell r="X46">
            <v>585.01100328340556</v>
          </cell>
          <cell r="AC46">
            <v>693.09243185710534</v>
          </cell>
          <cell r="AF46">
            <v>732.79480977264495</v>
          </cell>
          <cell r="AI46">
            <v>718.8499399807024</v>
          </cell>
          <cell r="AO46">
            <v>240.52594822548656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6"/>
  <sheetViews>
    <sheetView tabSelected="1" topLeftCell="A36" zoomScaleNormal="100" zoomScaleSheetLayoutView="100" workbookViewId="0">
      <selection activeCell="C79" sqref="C79"/>
    </sheetView>
  </sheetViews>
  <sheetFormatPr defaultRowHeight="12.75"/>
  <cols>
    <col min="1" max="1" width="3.42578125" style="110" customWidth="1"/>
    <col min="2" max="2" width="39" style="2" customWidth="1"/>
    <col min="3" max="3" width="11" style="95" customWidth="1"/>
    <col min="4" max="4" width="11" style="111" hidden="1" customWidth="1"/>
    <col min="5" max="5" width="11.28515625" style="112" customWidth="1"/>
    <col min="6" max="6" width="10.85546875" style="6" customWidth="1"/>
    <col min="7" max="7" width="10.7109375" style="20" customWidth="1"/>
    <col min="8" max="8" width="10.7109375" style="6" customWidth="1"/>
    <col min="9" max="9" width="11.28515625" style="20" customWidth="1"/>
    <col min="10" max="10" width="11.28515625" style="20" hidden="1" customWidth="1"/>
    <col min="11" max="11" width="8.7109375" style="9" hidden="1" customWidth="1"/>
    <col min="12" max="12" width="8.85546875" style="9" hidden="1" customWidth="1"/>
    <col min="13" max="13" width="8.140625" style="9" hidden="1" customWidth="1"/>
    <col min="14" max="14" width="8.85546875" style="9" hidden="1" customWidth="1"/>
    <col min="15" max="15" width="8.140625" style="9" hidden="1" customWidth="1"/>
    <col min="16" max="16" width="8.85546875" style="10" hidden="1" customWidth="1"/>
    <col min="17" max="17" width="0" style="11" hidden="1" customWidth="1"/>
    <col min="18" max="18" width="9.140625" style="12" hidden="1" customWidth="1"/>
    <col min="19" max="19" width="0" style="9" hidden="1" customWidth="1"/>
    <col min="20" max="20" width="12.140625" style="13" hidden="1" customWidth="1"/>
    <col min="21" max="21" width="9.5703125" style="9" hidden="1" customWidth="1"/>
    <col min="22" max="256" width="9.140625" style="9"/>
    <col min="257" max="257" width="3.42578125" style="9" customWidth="1"/>
    <col min="258" max="258" width="39" style="9" customWidth="1"/>
    <col min="259" max="259" width="11" style="9" customWidth="1"/>
    <col min="260" max="260" width="0" style="9" hidden="1" customWidth="1"/>
    <col min="261" max="261" width="11.28515625" style="9" customWidth="1"/>
    <col min="262" max="262" width="10.85546875" style="9" customWidth="1"/>
    <col min="263" max="264" width="10.7109375" style="9" customWidth="1"/>
    <col min="265" max="266" width="11.28515625" style="9" customWidth="1"/>
    <col min="267" max="270" width="0" style="9" hidden="1" customWidth="1"/>
    <col min="271" max="271" width="8.140625" style="9" customWidth="1"/>
    <col min="272" max="272" width="8.85546875" style="9" customWidth="1"/>
    <col min="273" max="273" width="9.140625" style="9"/>
    <col min="274" max="274" width="9.140625" style="9" customWidth="1"/>
    <col min="275" max="275" width="9.140625" style="9"/>
    <col min="276" max="276" width="12.140625" style="9" customWidth="1"/>
    <col min="277" max="277" width="9.5703125" style="9" bestFit="1" customWidth="1"/>
    <col min="278" max="512" width="9.140625" style="9"/>
    <col min="513" max="513" width="3.42578125" style="9" customWidth="1"/>
    <col min="514" max="514" width="39" style="9" customWidth="1"/>
    <col min="515" max="515" width="11" style="9" customWidth="1"/>
    <col min="516" max="516" width="0" style="9" hidden="1" customWidth="1"/>
    <col min="517" max="517" width="11.28515625" style="9" customWidth="1"/>
    <col min="518" max="518" width="10.85546875" style="9" customWidth="1"/>
    <col min="519" max="520" width="10.7109375" style="9" customWidth="1"/>
    <col min="521" max="522" width="11.28515625" style="9" customWidth="1"/>
    <col min="523" max="526" width="0" style="9" hidden="1" customWidth="1"/>
    <col min="527" max="527" width="8.140625" style="9" customWidth="1"/>
    <col min="528" max="528" width="8.85546875" style="9" customWidth="1"/>
    <col min="529" max="529" width="9.140625" style="9"/>
    <col min="530" max="530" width="9.140625" style="9" customWidth="1"/>
    <col min="531" max="531" width="9.140625" style="9"/>
    <col min="532" max="532" width="12.140625" style="9" customWidth="1"/>
    <col min="533" max="533" width="9.5703125" style="9" bestFit="1" customWidth="1"/>
    <col min="534" max="768" width="9.140625" style="9"/>
    <col min="769" max="769" width="3.42578125" style="9" customWidth="1"/>
    <col min="770" max="770" width="39" style="9" customWidth="1"/>
    <col min="771" max="771" width="11" style="9" customWidth="1"/>
    <col min="772" max="772" width="0" style="9" hidden="1" customWidth="1"/>
    <col min="773" max="773" width="11.28515625" style="9" customWidth="1"/>
    <col min="774" max="774" width="10.85546875" style="9" customWidth="1"/>
    <col min="775" max="776" width="10.7109375" style="9" customWidth="1"/>
    <col min="777" max="778" width="11.28515625" style="9" customWidth="1"/>
    <col min="779" max="782" width="0" style="9" hidden="1" customWidth="1"/>
    <col min="783" max="783" width="8.140625" style="9" customWidth="1"/>
    <col min="784" max="784" width="8.85546875" style="9" customWidth="1"/>
    <col min="785" max="785" width="9.140625" style="9"/>
    <col min="786" max="786" width="9.140625" style="9" customWidth="1"/>
    <col min="787" max="787" width="9.140625" style="9"/>
    <col min="788" max="788" width="12.140625" style="9" customWidth="1"/>
    <col min="789" max="789" width="9.5703125" style="9" bestFit="1" customWidth="1"/>
    <col min="790" max="1024" width="9.140625" style="9"/>
    <col min="1025" max="1025" width="3.42578125" style="9" customWidth="1"/>
    <col min="1026" max="1026" width="39" style="9" customWidth="1"/>
    <col min="1027" max="1027" width="11" style="9" customWidth="1"/>
    <col min="1028" max="1028" width="0" style="9" hidden="1" customWidth="1"/>
    <col min="1029" max="1029" width="11.28515625" style="9" customWidth="1"/>
    <col min="1030" max="1030" width="10.85546875" style="9" customWidth="1"/>
    <col min="1031" max="1032" width="10.7109375" style="9" customWidth="1"/>
    <col min="1033" max="1034" width="11.28515625" style="9" customWidth="1"/>
    <col min="1035" max="1038" width="0" style="9" hidden="1" customWidth="1"/>
    <col min="1039" max="1039" width="8.140625" style="9" customWidth="1"/>
    <col min="1040" max="1040" width="8.85546875" style="9" customWidth="1"/>
    <col min="1041" max="1041" width="9.140625" style="9"/>
    <col min="1042" max="1042" width="9.140625" style="9" customWidth="1"/>
    <col min="1043" max="1043" width="9.140625" style="9"/>
    <col min="1044" max="1044" width="12.140625" style="9" customWidth="1"/>
    <col min="1045" max="1045" width="9.5703125" style="9" bestFit="1" customWidth="1"/>
    <col min="1046" max="1280" width="9.140625" style="9"/>
    <col min="1281" max="1281" width="3.42578125" style="9" customWidth="1"/>
    <col min="1282" max="1282" width="39" style="9" customWidth="1"/>
    <col min="1283" max="1283" width="11" style="9" customWidth="1"/>
    <col min="1284" max="1284" width="0" style="9" hidden="1" customWidth="1"/>
    <col min="1285" max="1285" width="11.28515625" style="9" customWidth="1"/>
    <col min="1286" max="1286" width="10.85546875" style="9" customWidth="1"/>
    <col min="1287" max="1288" width="10.7109375" style="9" customWidth="1"/>
    <col min="1289" max="1290" width="11.28515625" style="9" customWidth="1"/>
    <col min="1291" max="1294" width="0" style="9" hidden="1" customWidth="1"/>
    <col min="1295" max="1295" width="8.140625" style="9" customWidth="1"/>
    <col min="1296" max="1296" width="8.85546875" style="9" customWidth="1"/>
    <col min="1297" max="1297" width="9.140625" style="9"/>
    <col min="1298" max="1298" width="9.140625" style="9" customWidth="1"/>
    <col min="1299" max="1299" width="9.140625" style="9"/>
    <col min="1300" max="1300" width="12.140625" style="9" customWidth="1"/>
    <col min="1301" max="1301" width="9.5703125" style="9" bestFit="1" customWidth="1"/>
    <col min="1302" max="1536" width="9.140625" style="9"/>
    <col min="1537" max="1537" width="3.42578125" style="9" customWidth="1"/>
    <col min="1538" max="1538" width="39" style="9" customWidth="1"/>
    <col min="1539" max="1539" width="11" style="9" customWidth="1"/>
    <col min="1540" max="1540" width="0" style="9" hidden="1" customWidth="1"/>
    <col min="1541" max="1541" width="11.28515625" style="9" customWidth="1"/>
    <col min="1542" max="1542" width="10.85546875" style="9" customWidth="1"/>
    <col min="1543" max="1544" width="10.7109375" style="9" customWidth="1"/>
    <col min="1545" max="1546" width="11.28515625" style="9" customWidth="1"/>
    <col min="1547" max="1550" width="0" style="9" hidden="1" customWidth="1"/>
    <col min="1551" max="1551" width="8.140625" style="9" customWidth="1"/>
    <col min="1552" max="1552" width="8.85546875" style="9" customWidth="1"/>
    <col min="1553" max="1553" width="9.140625" style="9"/>
    <col min="1554" max="1554" width="9.140625" style="9" customWidth="1"/>
    <col min="1555" max="1555" width="9.140625" style="9"/>
    <col min="1556" max="1556" width="12.140625" style="9" customWidth="1"/>
    <col min="1557" max="1557" width="9.5703125" style="9" bestFit="1" customWidth="1"/>
    <col min="1558" max="1792" width="9.140625" style="9"/>
    <col min="1793" max="1793" width="3.42578125" style="9" customWidth="1"/>
    <col min="1794" max="1794" width="39" style="9" customWidth="1"/>
    <col min="1795" max="1795" width="11" style="9" customWidth="1"/>
    <col min="1796" max="1796" width="0" style="9" hidden="1" customWidth="1"/>
    <col min="1797" max="1797" width="11.28515625" style="9" customWidth="1"/>
    <col min="1798" max="1798" width="10.85546875" style="9" customWidth="1"/>
    <col min="1799" max="1800" width="10.7109375" style="9" customWidth="1"/>
    <col min="1801" max="1802" width="11.28515625" style="9" customWidth="1"/>
    <col min="1803" max="1806" width="0" style="9" hidden="1" customWidth="1"/>
    <col min="1807" max="1807" width="8.140625" style="9" customWidth="1"/>
    <col min="1808" max="1808" width="8.85546875" style="9" customWidth="1"/>
    <col min="1809" max="1809" width="9.140625" style="9"/>
    <col min="1810" max="1810" width="9.140625" style="9" customWidth="1"/>
    <col min="1811" max="1811" width="9.140625" style="9"/>
    <col min="1812" max="1812" width="12.140625" style="9" customWidth="1"/>
    <col min="1813" max="1813" width="9.5703125" style="9" bestFit="1" customWidth="1"/>
    <col min="1814" max="2048" width="9.140625" style="9"/>
    <col min="2049" max="2049" width="3.42578125" style="9" customWidth="1"/>
    <col min="2050" max="2050" width="39" style="9" customWidth="1"/>
    <col min="2051" max="2051" width="11" style="9" customWidth="1"/>
    <col min="2052" max="2052" width="0" style="9" hidden="1" customWidth="1"/>
    <col min="2053" max="2053" width="11.28515625" style="9" customWidth="1"/>
    <col min="2054" max="2054" width="10.85546875" style="9" customWidth="1"/>
    <col min="2055" max="2056" width="10.7109375" style="9" customWidth="1"/>
    <col min="2057" max="2058" width="11.28515625" style="9" customWidth="1"/>
    <col min="2059" max="2062" width="0" style="9" hidden="1" customWidth="1"/>
    <col min="2063" max="2063" width="8.140625" style="9" customWidth="1"/>
    <col min="2064" max="2064" width="8.85546875" style="9" customWidth="1"/>
    <col min="2065" max="2065" width="9.140625" style="9"/>
    <col min="2066" max="2066" width="9.140625" style="9" customWidth="1"/>
    <col min="2067" max="2067" width="9.140625" style="9"/>
    <col min="2068" max="2068" width="12.140625" style="9" customWidth="1"/>
    <col min="2069" max="2069" width="9.5703125" style="9" bestFit="1" customWidth="1"/>
    <col min="2070" max="2304" width="9.140625" style="9"/>
    <col min="2305" max="2305" width="3.42578125" style="9" customWidth="1"/>
    <col min="2306" max="2306" width="39" style="9" customWidth="1"/>
    <col min="2307" max="2307" width="11" style="9" customWidth="1"/>
    <col min="2308" max="2308" width="0" style="9" hidden="1" customWidth="1"/>
    <col min="2309" max="2309" width="11.28515625" style="9" customWidth="1"/>
    <col min="2310" max="2310" width="10.85546875" style="9" customWidth="1"/>
    <col min="2311" max="2312" width="10.7109375" style="9" customWidth="1"/>
    <col min="2313" max="2314" width="11.28515625" style="9" customWidth="1"/>
    <col min="2315" max="2318" width="0" style="9" hidden="1" customWidth="1"/>
    <col min="2319" max="2319" width="8.140625" style="9" customWidth="1"/>
    <col min="2320" max="2320" width="8.85546875" style="9" customWidth="1"/>
    <col min="2321" max="2321" width="9.140625" style="9"/>
    <col min="2322" max="2322" width="9.140625" style="9" customWidth="1"/>
    <col min="2323" max="2323" width="9.140625" style="9"/>
    <col min="2324" max="2324" width="12.140625" style="9" customWidth="1"/>
    <col min="2325" max="2325" width="9.5703125" style="9" bestFit="1" customWidth="1"/>
    <col min="2326" max="2560" width="9.140625" style="9"/>
    <col min="2561" max="2561" width="3.42578125" style="9" customWidth="1"/>
    <col min="2562" max="2562" width="39" style="9" customWidth="1"/>
    <col min="2563" max="2563" width="11" style="9" customWidth="1"/>
    <col min="2564" max="2564" width="0" style="9" hidden="1" customWidth="1"/>
    <col min="2565" max="2565" width="11.28515625" style="9" customWidth="1"/>
    <col min="2566" max="2566" width="10.85546875" style="9" customWidth="1"/>
    <col min="2567" max="2568" width="10.7109375" style="9" customWidth="1"/>
    <col min="2569" max="2570" width="11.28515625" style="9" customWidth="1"/>
    <col min="2571" max="2574" width="0" style="9" hidden="1" customWidth="1"/>
    <col min="2575" max="2575" width="8.140625" style="9" customWidth="1"/>
    <col min="2576" max="2576" width="8.85546875" style="9" customWidth="1"/>
    <col min="2577" max="2577" width="9.140625" style="9"/>
    <col min="2578" max="2578" width="9.140625" style="9" customWidth="1"/>
    <col min="2579" max="2579" width="9.140625" style="9"/>
    <col min="2580" max="2580" width="12.140625" style="9" customWidth="1"/>
    <col min="2581" max="2581" width="9.5703125" style="9" bestFit="1" customWidth="1"/>
    <col min="2582" max="2816" width="9.140625" style="9"/>
    <col min="2817" max="2817" width="3.42578125" style="9" customWidth="1"/>
    <col min="2818" max="2818" width="39" style="9" customWidth="1"/>
    <col min="2819" max="2819" width="11" style="9" customWidth="1"/>
    <col min="2820" max="2820" width="0" style="9" hidden="1" customWidth="1"/>
    <col min="2821" max="2821" width="11.28515625" style="9" customWidth="1"/>
    <col min="2822" max="2822" width="10.85546875" style="9" customWidth="1"/>
    <col min="2823" max="2824" width="10.7109375" style="9" customWidth="1"/>
    <col min="2825" max="2826" width="11.28515625" style="9" customWidth="1"/>
    <col min="2827" max="2830" width="0" style="9" hidden="1" customWidth="1"/>
    <col min="2831" max="2831" width="8.140625" style="9" customWidth="1"/>
    <col min="2832" max="2832" width="8.85546875" style="9" customWidth="1"/>
    <col min="2833" max="2833" width="9.140625" style="9"/>
    <col min="2834" max="2834" width="9.140625" style="9" customWidth="1"/>
    <col min="2835" max="2835" width="9.140625" style="9"/>
    <col min="2836" max="2836" width="12.140625" style="9" customWidth="1"/>
    <col min="2837" max="2837" width="9.5703125" style="9" bestFit="1" customWidth="1"/>
    <col min="2838" max="3072" width="9.140625" style="9"/>
    <col min="3073" max="3073" width="3.42578125" style="9" customWidth="1"/>
    <col min="3074" max="3074" width="39" style="9" customWidth="1"/>
    <col min="3075" max="3075" width="11" style="9" customWidth="1"/>
    <col min="3076" max="3076" width="0" style="9" hidden="1" customWidth="1"/>
    <col min="3077" max="3077" width="11.28515625" style="9" customWidth="1"/>
    <col min="3078" max="3078" width="10.85546875" style="9" customWidth="1"/>
    <col min="3079" max="3080" width="10.7109375" style="9" customWidth="1"/>
    <col min="3081" max="3082" width="11.28515625" style="9" customWidth="1"/>
    <col min="3083" max="3086" width="0" style="9" hidden="1" customWidth="1"/>
    <col min="3087" max="3087" width="8.140625" style="9" customWidth="1"/>
    <col min="3088" max="3088" width="8.85546875" style="9" customWidth="1"/>
    <col min="3089" max="3089" width="9.140625" style="9"/>
    <col min="3090" max="3090" width="9.140625" style="9" customWidth="1"/>
    <col min="3091" max="3091" width="9.140625" style="9"/>
    <col min="3092" max="3092" width="12.140625" style="9" customWidth="1"/>
    <col min="3093" max="3093" width="9.5703125" style="9" bestFit="1" customWidth="1"/>
    <col min="3094" max="3328" width="9.140625" style="9"/>
    <col min="3329" max="3329" width="3.42578125" style="9" customWidth="1"/>
    <col min="3330" max="3330" width="39" style="9" customWidth="1"/>
    <col min="3331" max="3331" width="11" style="9" customWidth="1"/>
    <col min="3332" max="3332" width="0" style="9" hidden="1" customWidth="1"/>
    <col min="3333" max="3333" width="11.28515625" style="9" customWidth="1"/>
    <col min="3334" max="3334" width="10.85546875" style="9" customWidth="1"/>
    <col min="3335" max="3336" width="10.7109375" style="9" customWidth="1"/>
    <col min="3337" max="3338" width="11.28515625" style="9" customWidth="1"/>
    <col min="3339" max="3342" width="0" style="9" hidden="1" customWidth="1"/>
    <col min="3343" max="3343" width="8.140625" style="9" customWidth="1"/>
    <col min="3344" max="3344" width="8.85546875" style="9" customWidth="1"/>
    <col min="3345" max="3345" width="9.140625" style="9"/>
    <col min="3346" max="3346" width="9.140625" style="9" customWidth="1"/>
    <col min="3347" max="3347" width="9.140625" style="9"/>
    <col min="3348" max="3348" width="12.140625" style="9" customWidth="1"/>
    <col min="3349" max="3349" width="9.5703125" style="9" bestFit="1" customWidth="1"/>
    <col min="3350" max="3584" width="9.140625" style="9"/>
    <col min="3585" max="3585" width="3.42578125" style="9" customWidth="1"/>
    <col min="3586" max="3586" width="39" style="9" customWidth="1"/>
    <col min="3587" max="3587" width="11" style="9" customWidth="1"/>
    <col min="3588" max="3588" width="0" style="9" hidden="1" customWidth="1"/>
    <col min="3589" max="3589" width="11.28515625" style="9" customWidth="1"/>
    <col min="3590" max="3590" width="10.85546875" style="9" customWidth="1"/>
    <col min="3591" max="3592" width="10.7109375" style="9" customWidth="1"/>
    <col min="3593" max="3594" width="11.28515625" style="9" customWidth="1"/>
    <col min="3595" max="3598" width="0" style="9" hidden="1" customWidth="1"/>
    <col min="3599" max="3599" width="8.140625" style="9" customWidth="1"/>
    <col min="3600" max="3600" width="8.85546875" style="9" customWidth="1"/>
    <col min="3601" max="3601" width="9.140625" style="9"/>
    <col min="3602" max="3602" width="9.140625" style="9" customWidth="1"/>
    <col min="3603" max="3603" width="9.140625" style="9"/>
    <col min="3604" max="3604" width="12.140625" style="9" customWidth="1"/>
    <col min="3605" max="3605" width="9.5703125" style="9" bestFit="1" customWidth="1"/>
    <col min="3606" max="3840" width="9.140625" style="9"/>
    <col min="3841" max="3841" width="3.42578125" style="9" customWidth="1"/>
    <col min="3842" max="3842" width="39" style="9" customWidth="1"/>
    <col min="3843" max="3843" width="11" style="9" customWidth="1"/>
    <col min="3844" max="3844" width="0" style="9" hidden="1" customWidth="1"/>
    <col min="3845" max="3845" width="11.28515625" style="9" customWidth="1"/>
    <col min="3846" max="3846" width="10.85546875" style="9" customWidth="1"/>
    <col min="3847" max="3848" width="10.7109375" style="9" customWidth="1"/>
    <col min="3849" max="3850" width="11.28515625" style="9" customWidth="1"/>
    <col min="3851" max="3854" width="0" style="9" hidden="1" customWidth="1"/>
    <col min="3855" max="3855" width="8.140625" style="9" customWidth="1"/>
    <col min="3856" max="3856" width="8.85546875" style="9" customWidth="1"/>
    <col min="3857" max="3857" width="9.140625" style="9"/>
    <col min="3858" max="3858" width="9.140625" style="9" customWidth="1"/>
    <col min="3859" max="3859" width="9.140625" style="9"/>
    <col min="3860" max="3860" width="12.140625" style="9" customWidth="1"/>
    <col min="3861" max="3861" width="9.5703125" style="9" bestFit="1" customWidth="1"/>
    <col min="3862" max="4096" width="9.140625" style="9"/>
    <col min="4097" max="4097" width="3.42578125" style="9" customWidth="1"/>
    <col min="4098" max="4098" width="39" style="9" customWidth="1"/>
    <col min="4099" max="4099" width="11" style="9" customWidth="1"/>
    <col min="4100" max="4100" width="0" style="9" hidden="1" customWidth="1"/>
    <col min="4101" max="4101" width="11.28515625" style="9" customWidth="1"/>
    <col min="4102" max="4102" width="10.85546875" style="9" customWidth="1"/>
    <col min="4103" max="4104" width="10.7109375" style="9" customWidth="1"/>
    <col min="4105" max="4106" width="11.28515625" style="9" customWidth="1"/>
    <col min="4107" max="4110" width="0" style="9" hidden="1" customWidth="1"/>
    <col min="4111" max="4111" width="8.140625" style="9" customWidth="1"/>
    <col min="4112" max="4112" width="8.85546875" style="9" customWidth="1"/>
    <col min="4113" max="4113" width="9.140625" style="9"/>
    <col min="4114" max="4114" width="9.140625" style="9" customWidth="1"/>
    <col min="4115" max="4115" width="9.140625" style="9"/>
    <col min="4116" max="4116" width="12.140625" style="9" customWidth="1"/>
    <col min="4117" max="4117" width="9.5703125" style="9" bestFit="1" customWidth="1"/>
    <col min="4118" max="4352" width="9.140625" style="9"/>
    <col min="4353" max="4353" width="3.42578125" style="9" customWidth="1"/>
    <col min="4354" max="4354" width="39" style="9" customWidth="1"/>
    <col min="4355" max="4355" width="11" style="9" customWidth="1"/>
    <col min="4356" max="4356" width="0" style="9" hidden="1" customWidth="1"/>
    <col min="4357" max="4357" width="11.28515625" style="9" customWidth="1"/>
    <col min="4358" max="4358" width="10.85546875" style="9" customWidth="1"/>
    <col min="4359" max="4360" width="10.7109375" style="9" customWidth="1"/>
    <col min="4361" max="4362" width="11.28515625" style="9" customWidth="1"/>
    <col min="4363" max="4366" width="0" style="9" hidden="1" customWidth="1"/>
    <col min="4367" max="4367" width="8.140625" style="9" customWidth="1"/>
    <col min="4368" max="4368" width="8.85546875" style="9" customWidth="1"/>
    <col min="4369" max="4369" width="9.140625" style="9"/>
    <col min="4370" max="4370" width="9.140625" style="9" customWidth="1"/>
    <col min="4371" max="4371" width="9.140625" style="9"/>
    <col min="4372" max="4372" width="12.140625" style="9" customWidth="1"/>
    <col min="4373" max="4373" width="9.5703125" style="9" bestFit="1" customWidth="1"/>
    <col min="4374" max="4608" width="9.140625" style="9"/>
    <col min="4609" max="4609" width="3.42578125" style="9" customWidth="1"/>
    <col min="4610" max="4610" width="39" style="9" customWidth="1"/>
    <col min="4611" max="4611" width="11" style="9" customWidth="1"/>
    <col min="4612" max="4612" width="0" style="9" hidden="1" customWidth="1"/>
    <col min="4613" max="4613" width="11.28515625" style="9" customWidth="1"/>
    <col min="4614" max="4614" width="10.85546875" style="9" customWidth="1"/>
    <col min="4615" max="4616" width="10.7109375" style="9" customWidth="1"/>
    <col min="4617" max="4618" width="11.28515625" style="9" customWidth="1"/>
    <col min="4619" max="4622" width="0" style="9" hidden="1" customWidth="1"/>
    <col min="4623" max="4623" width="8.140625" style="9" customWidth="1"/>
    <col min="4624" max="4624" width="8.85546875" style="9" customWidth="1"/>
    <col min="4625" max="4625" width="9.140625" style="9"/>
    <col min="4626" max="4626" width="9.140625" style="9" customWidth="1"/>
    <col min="4627" max="4627" width="9.140625" style="9"/>
    <col min="4628" max="4628" width="12.140625" style="9" customWidth="1"/>
    <col min="4629" max="4629" width="9.5703125" style="9" bestFit="1" customWidth="1"/>
    <col min="4630" max="4864" width="9.140625" style="9"/>
    <col min="4865" max="4865" width="3.42578125" style="9" customWidth="1"/>
    <col min="4866" max="4866" width="39" style="9" customWidth="1"/>
    <col min="4867" max="4867" width="11" style="9" customWidth="1"/>
    <col min="4868" max="4868" width="0" style="9" hidden="1" customWidth="1"/>
    <col min="4869" max="4869" width="11.28515625" style="9" customWidth="1"/>
    <col min="4870" max="4870" width="10.85546875" style="9" customWidth="1"/>
    <col min="4871" max="4872" width="10.7109375" style="9" customWidth="1"/>
    <col min="4873" max="4874" width="11.28515625" style="9" customWidth="1"/>
    <col min="4875" max="4878" width="0" style="9" hidden="1" customWidth="1"/>
    <col min="4879" max="4879" width="8.140625" style="9" customWidth="1"/>
    <col min="4880" max="4880" width="8.85546875" style="9" customWidth="1"/>
    <col min="4881" max="4881" width="9.140625" style="9"/>
    <col min="4882" max="4882" width="9.140625" style="9" customWidth="1"/>
    <col min="4883" max="4883" width="9.140625" style="9"/>
    <col min="4884" max="4884" width="12.140625" style="9" customWidth="1"/>
    <col min="4885" max="4885" width="9.5703125" style="9" bestFit="1" customWidth="1"/>
    <col min="4886" max="5120" width="9.140625" style="9"/>
    <col min="5121" max="5121" width="3.42578125" style="9" customWidth="1"/>
    <col min="5122" max="5122" width="39" style="9" customWidth="1"/>
    <col min="5123" max="5123" width="11" style="9" customWidth="1"/>
    <col min="5124" max="5124" width="0" style="9" hidden="1" customWidth="1"/>
    <col min="5125" max="5125" width="11.28515625" style="9" customWidth="1"/>
    <col min="5126" max="5126" width="10.85546875" style="9" customWidth="1"/>
    <col min="5127" max="5128" width="10.7109375" style="9" customWidth="1"/>
    <col min="5129" max="5130" width="11.28515625" style="9" customWidth="1"/>
    <col min="5131" max="5134" width="0" style="9" hidden="1" customWidth="1"/>
    <col min="5135" max="5135" width="8.140625" style="9" customWidth="1"/>
    <col min="5136" max="5136" width="8.85546875" style="9" customWidth="1"/>
    <col min="5137" max="5137" width="9.140625" style="9"/>
    <col min="5138" max="5138" width="9.140625" style="9" customWidth="1"/>
    <col min="5139" max="5139" width="9.140625" style="9"/>
    <col min="5140" max="5140" width="12.140625" style="9" customWidth="1"/>
    <col min="5141" max="5141" width="9.5703125" style="9" bestFit="1" customWidth="1"/>
    <col min="5142" max="5376" width="9.140625" style="9"/>
    <col min="5377" max="5377" width="3.42578125" style="9" customWidth="1"/>
    <col min="5378" max="5378" width="39" style="9" customWidth="1"/>
    <col min="5379" max="5379" width="11" style="9" customWidth="1"/>
    <col min="5380" max="5380" width="0" style="9" hidden="1" customWidth="1"/>
    <col min="5381" max="5381" width="11.28515625" style="9" customWidth="1"/>
    <col min="5382" max="5382" width="10.85546875" style="9" customWidth="1"/>
    <col min="5383" max="5384" width="10.7109375" style="9" customWidth="1"/>
    <col min="5385" max="5386" width="11.28515625" style="9" customWidth="1"/>
    <col min="5387" max="5390" width="0" style="9" hidden="1" customWidth="1"/>
    <col min="5391" max="5391" width="8.140625" style="9" customWidth="1"/>
    <col min="5392" max="5392" width="8.85546875" style="9" customWidth="1"/>
    <col min="5393" max="5393" width="9.140625" style="9"/>
    <col min="5394" max="5394" width="9.140625" style="9" customWidth="1"/>
    <col min="5395" max="5395" width="9.140625" style="9"/>
    <col min="5396" max="5396" width="12.140625" style="9" customWidth="1"/>
    <col min="5397" max="5397" width="9.5703125" style="9" bestFit="1" customWidth="1"/>
    <col min="5398" max="5632" width="9.140625" style="9"/>
    <col min="5633" max="5633" width="3.42578125" style="9" customWidth="1"/>
    <col min="5634" max="5634" width="39" style="9" customWidth="1"/>
    <col min="5635" max="5635" width="11" style="9" customWidth="1"/>
    <col min="5636" max="5636" width="0" style="9" hidden="1" customWidth="1"/>
    <col min="5637" max="5637" width="11.28515625" style="9" customWidth="1"/>
    <col min="5638" max="5638" width="10.85546875" style="9" customWidth="1"/>
    <col min="5639" max="5640" width="10.7109375" style="9" customWidth="1"/>
    <col min="5641" max="5642" width="11.28515625" style="9" customWidth="1"/>
    <col min="5643" max="5646" width="0" style="9" hidden="1" customWidth="1"/>
    <col min="5647" max="5647" width="8.140625" style="9" customWidth="1"/>
    <col min="5648" max="5648" width="8.85546875" style="9" customWidth="1"/>
    <col min="5649" max="5649" width="9.140625" style="9"/>
    <col min="5650" max="5650" width="9.140625" style="9" customWidth="1"/>
    <col min="5651" max="5651" width="9.140625" style="9"/>
    <col min="5652" max="5652" width="12.140625" style="9" customWidth="1"/>
    <col min="5653" max="5653" width="9.5703125" style="9" bestFit="1" customWidth="1"/>
    <col min="5654" max="5888" width="9.140625" style="9"/>
    <col min="5889" max="5889" width="3.42578125" style="9" customWidth="1"/>
    <col min="5890" max="5890" width="39" style="9" customWidth="1"/>
    <col min="5891" max="5891" width="11" style="9" customWidth="1"/>
    <col min="5892" max="5892" width="0" style="9" hidden="1" customWidth="1"/>
    <col min="5893" max="5893" width="11.28515625" style="9" customWidth="1"/>
    <col min="5894" max="5894" width="10.85546875" style="9" customWidth="1"/>
    <col min="5895" max="5896" width="10.7109375" style="9" customWidth="1"/>
    <col min="5897" max="5898" width="11.28515625" style="9" customWidth="1"/>
    <col min="5899" max="5902" width="0" style="9" hidden="1" customWidth="1"/>
    <col min="5903" max="5903" width="8.140625" style="9" customWidth="1"/>
    <col min="5904" max="5904" width="8.85546875" style="9" customWidth="1"/>
    <col min="5905" max="5905" width="9.140625" style="9"/>
    <col min="5906" max="5906" width="9.140625" style="9" customWidth="1"/>
    <col min="5907" max="5907" width="9.140625" style="9"/>
    <col min="5908" max="5908" width="12.140625" style="9" customWidth="1"/>
    <col min="5909" max="5909" width="9.5703125" style="9" bestFit="1" customWidth="1"/>
    <col min="5910" max="6144" width="9.140625" style="9"/>
    <col min="6145" max="6145" width="3.42578125" style="9" customWidth="1"/>
    <col min="6146" max="6146" width="39" style="9" customWidth="1"/>
    <col min="6147" max="6147" width="11" style="9" customWidth="1"/>
    <col min="6148" max="6148" width="0" style="9" hidden="1" customWidth="1"/>
    <col min="6149" max="6149" width="11.28515625" style="9" customWidth="1"/>
    <col min="6150" max="6150" width="10.85546875" style="9" customWidth="1"/>
    <col min="6151" max="6152" width="10.7109375" style="9" customWidth="1"/>
    <col min="6153" max="6154" width="11.28515625" style="9" customWidth="1"/>
    <col min="6155" max="6158" width="0" style="9" hidden="1" customWidth="1"/>
    <col min="6159" max="6159" width="8.140625" style="9" customWidth="1"/>
    <col min="6160" max="6160" width="8.85546875" style="9" customWidth="1"/>
    <col min="6161" max="6161" width="9.140625" style="9"/>
    <col min="6162" max="6162" width="9.140625" style="9" customWidth="1"/>
    <col min="6163" max="6163" width="9.140625" style="9"/>
    <col min="6164" max="6164" width="12.140625" style="9" customWidth="1"/>
    <col min="6165" max="6165" width="9.5703125" style="9" bestFit="1" customWidth="1"/>
    <col min="6166" max="6400" width="9.140625" style="9"/>
    <col min="6401" max="6401" width="3.42578125" style="9" customWidth="1"/>
    <col min="6402" max="6402" width="39" style="9" customWidth="1"/>
    <col min="6403" max="6403" width="11" style="9" customWidth="1"/>
    <col min="6404" max="6404" width="0" style="9" hidden="1" customWidth="1"/>
    <col min="6405" max="6405" width="11.28515625" style="9" customWidth="1"/>
    <col min="6406" max="6406" width="10.85546875" style="9" customWidth="1"/>
    <col min="6407" max="6408" width="10.7109375" style="9" customWidth="1"/>
    <col min="6409" max="6410" width="11.28515625" style="9" customWidth="1"/>
    <col min="6411" max="6414" width="0" style="9" hidden="1" customWidth="1"/>
    <col min="6415" max="6415" width="8.140625" style="9" customWidth="1"/>
    <col min="6416" max="6416" width="8.85546875" style="9" customWidth="1"/>
    <col min="6417" max="6417" width="9.140625" style="9"/>
    <col min="6418" max="6418" width="9.140625" style="9" customWidth="1"/>
    <col min="6419" max="6419" width="9.140625" style="9"/>
    <col min="6420" max="6420" width="12.140625" style="9" customWidth="1"/>
    <col min="6421" max="6421" width="9.5703125" style="9" bestFit="1" customWidth="1"/>
    <col min="6422" max="6656" width="9.140625" style="9"/>
    <col min="6657" max="6657" width="3.42578125" style="9" customWidth="1"/>
    <col min="6658" max="6658" width="39" style="9" customWidth="1"/>
    <col min="6659" max="6659" width="11" style="9" customWidth="1"/>
    <col min="6660" max="6660" width="0" style="9" hidden="1" customWidth="1"/>
    <col min="6661" max="6661" width="11.28515625" style="9" customWidth="1"/>
    <col min="6662" max="6662" width="10.85546875" style="9" customWidth="1"/>
    <col min="6663" max="6664" width="10.7109375" style="9" customWidth="1"/>
    <col min="6665" max="6666" width="11.28515625" style="9" customWidth="1"/>
    <col min="6667" max="6670" width="0" style="9" hidden="1" customWidth="1"/>
    <col min="6671" max="6671" width="8.140625" style="9" customWidth="1"/>
    <col min="6672" max="6672" width="8.85546875" style="9" customWidth="1"/>
    <col min="6673" max="6673" width="9.140625" style="9"/>
    <col min="6674" max="6674" width="9.140625" style="9" customWidth="1"/>
    <col min="6675" max="6675" width="9.140625" style="9"/>
    <col min="6676" max="6676" width="12.140625" style="9" customWidth="1"/>
    <col min="6677" max="6677" width="9.5703125" style="9" bestFit="1" customWidth="1"/>
    <col min="6678" max="6912" width="9.140625" style="9"/>
    <col min="6913" max="6913" width="3.42578125" style="9" customWidth="1"/>
    <col min="6914" max="6914" width="39" style="9" customWidth="1"/>
    <col min="6915" max="6915" width="11" style="9" customWidth="1"/>
    <col min="6916" max="6916" width="0" style="9" hidden="1" customWidth="1"/>
    <col min="6917" max="6917" width="11.28515625" style="9" customWidth="1"/>
    <col min="6918" max="6918" width="10.85546875" style="9" customWidth="1"/>
    <col min="6919" max="6920" width="10.7109375" style="9" customWidth="1"/>
    <col min="6921" max="6922" width="11.28515625" style="9" customWidth="1"/>
    <col min="6923" max="6926" width="0" style="9" hidden="1" customWidth="1"/>
    <col min="6927" max="6927" width="8.140625" style="9" customWidth="1"/>
    <col min="6928" max="6928" width="8.85546875" style="9" customWidth="1"/>
    <col min="6929" max="6929" width="9.140625" style="9"/>
    <col min="6930" max="6930" width="9.140625" style="9" customWidth="1"/>
    <col min="6931" max="6931" width="9.140625" style="9"/>
    <col min="6932" max="6932" width="12.140625" style="9" customWidth="1"/>
    <col min="6933" max="6933" width="9.5703125" style="9" bestFit="1" customWidth="1"/>
    <col min="6934" max="7168" width="9.140625" style="9"/>
    <col min="7169" max="7169" width="3.42578125" style="9" customWidth="1"/>
    <col min="7170" max="7170" width="39" style="9" customWidth="1"/>
    <col min="7171" max="7171" width="11" style="9" customWidth="1"/>
    <col min="7172" max="7172" width="0" style="9" hidden="1" customWidth="1"/>
    <col min="7173" max="7173" width="11.28515625" style="9" customWidth="1"/>
    <col min="7174" max="7174" width="10.85546875" style="9" customWidth="1"/>
    <col min="7175" max="7176" width="10.7109375" style="9" customWidth="1"/>
    <col min="7177" max="7178" width="11.28515625" style="9" customWidth="1"/>
    <col min="7179" max="7182" width="0" style="9" hidden="1" customWidth="1"/>
    <col min="7183" max="7183" width="8.140625" style="9" customWidth="1"/>
    <col min="7184" max="7184" width="8.85546875" style="9" customWidth="1"/>
    <col min="7185" max="7185" width="9.140625" style="9"/>
    <col min="7186" max="7186" width="9.140625" style="9" customWidth="1"/>
    <col min="7187" max="7187" width="9.140625" style="9"/>
    <col min="7188" max="7188" width="12.140625" style="9" customWidth="1"/>
    <col min="7189" max="7189" width="9.5703125" style="9" bestFit="1" customWidth="1"/>
    <col min="7190" max="7424" width="9.140625" style="9"/>
    <col min="7425" max="7425" width="3.42578125" style="9" customWidth="1"/>
    <col min="7426" max="7426" width="39" style="9" customWidth="1"/>
    <col min="7427" max="7427" width="11" style="9" customWidth="1"/>
    <col min="7428" max="7428" width="0" style="9" hidden="1" customWidth="1"/>
    <col min="7429" max="7429" width="11.28515625" style="9" customWidth="1"/>
    <col min="7430" max="7430" width="10.85546875" style="9" customWidth="1"/>
    <col min="7431" max="7432" width="10.7109375" style="9" customWidth="1"/>
    <col min="7433" max="7434" width="11.28515625" style="9" customWidth="1"/>
    <col min="7435" max="7438" width="0" style="9" hidden="1" customWidth="1"/>
    <col min="7439" max="7439" width="8.140625" style="9" customWidth="1"/>
    <col min="7440" max="7440" width="8.85546875" style="9" customWidth="1"/>
    <col min="7441" max="7441" width="9.140625" style="9"/>
    <col min="7442" max="7442" width="9.140625" style="9" customWidth="1"/>
    <col min="7443" max="7443" width="9.140625" style="9"/>
    <col min="7444" max="7444" width="12.140625" style="9" customWidth="1"/>
    <col min="7445" max="7445" width="9.5703125" style="9" bestFit="1" customWidth="1"/>
    <col min="7446" max="7680" width="9.140625" style="9"/>
    <col min="7681" max="7681" width="3.42578125" style="9" customWidth="1"/>
    <col min="7682" max="7682" width="39" style="9" customWidth="1"/>
    <col min="7683" max="7683" width="11" style="9" customWidth="1"/>
    <col min="7684" max="7684" width="0" style="9" hidden="1" customWidth="1"/>
    <col min="7685" max="7685" width="11.28515625" style="9" customWidth="1"/>
    <col min="7686" max="7686" width="10.85546875" style="9" customWidth="1"/>
    <col min="7687" max="7688" width="10.7109375" style="9" customWidth="1"/>
    <col min="7689" max="7690" width="11.28515625" style="9" customWidth="1"/>
    <col min="7691" max="7694" width="0" style="9" hidden="1" customWidth="1"/>
    <col min="7695" max="7695" width="8.140625" style="9" customWidth="1"/>
    <col min="7696" max="7696" width="8.85546875" style="9" customWidth="1"/>
    <col min="7697" max="7697" width="9.140625" style="9"/>
    <col min="7698" max="7698" width="9.140625" style="9" customWidth="1"/>
    <col min="7699" max="7699" width="9.140625" style="9"/>
    <col min="7700" max="7700" width="12.140625" style="9" customWidth="1"/>
    <col min="7701" max="7701" width="9.5703125" style="9" bestFit="1" customWidth="1"/>
    <col min="7702" max="7936" width="9.140625" style="9"/>
    <col min="7937" max="7937" width="3.42578125" style="9" customWidth="1"/>
    <col min="7938" max="7938" width="39" style="9" customWidth="1"/>
    <col min="7939" max="7939" width="11" style="9" customWidth="1"/>
    <col min="7940" max="7940" width="0" style="9" hidden="1" customWidth="1"/>
    <col min="7941" max="7941" width="11.28515625" style="9" customWidth="1"/>
    <col min="7942" max="7942" width="10.85546875" style="9" customWidth="1"/>
    <col min="7943" max="7944" width="10.7109375" style="9" customWidth="1"/>
    <col min="7945" max="7946" width="11.28515625" style="9" customWidth="1"/>
    <col min="7947" max="7950" width="0" style="9" hidden="1" customWidth="1"/>
    <col min="7951" max="7951" width="8.140625" style="9" customWidth="1"/>
    <col min="7952" max="7952" width="8.85546875" style="9" customWidth="1"/>
    <col min="7953" max="7953" width="9.140625" style="9"/>
    <col min="7954" max="7954" width="9.140625" style="9" customWidth="1"/>
    <col min="7955" max="7955" width="9.140625" style="9"/>
    <col min="7956" max="7956" width="12.140625" style="9" customWidth="1"/>
    <col min="7957" max="7957" width="9.5703125" style="9" bestFit="1" customWidth="1"/>
    <col min="7958" max="8192" width="9.140625" style="9"/>
    <col min="8193" max="8193" width="3.42578125" style="9" customWidth="1"/>
    <col min="8194" max="8194" width="39" style="9" customWidth="1"/>
    <col min="8195" max="8195" width="11" style="9" customWidth="1"/>
    <col min="8196" max="8196" width="0" style="9" hidden="1" customWidth="1"/>
    <col min="8197" max="8197" width="11.28515625" style="9" customWidth="1"/>
    <col min="8198" max="8198" width="10.85546875" style="9" customWidth="1"/>
    <col min="8199" max="8200" width="10.7109375" style="9" customWidth="1"/>
    <col min="8201" max="8202" width="11.28515625" style="9" customWidth="1"/>
    <col min="8203" max="8206" width="0" style="9" hidden="1" customWidth="1"/>
    <col min="8207" max="8207" width="8.140625" style="9" customWidth="1"/>
    <col min="8208" max="8208" width="8.85546875" style="9" customWidth="1"/>
    <col min="8209" max="8209" width="9.140625" style="9"/>
    <col min="8210" max="8210" width="9.140625" style="9" customWidth="1"/>
    <col min="8211" max="8211" width="9.140625" style="9"/>
    <col min="8212" max="8212" width="12.140625" style="9" customWidth="1"/>
    <col min="8213" max="8213" width="9.5703125" style="9" bestFit="1" customWidth="1"/>
    <col min="8214" max="8448" width="9.140625" style="9"/>
    <col min="8449" max="8449" width="3.42578125" style="9" customWidth="1"/>
    <col min="8450" max="8450" width="39" style="9" customWidth="1"/>
    <col min="8451" max="8451" width="11" style="9" customWidth="1"/>
    <col min="8452" max="8452" width="0" style="9" hidden="1" customWidth="1"/>
    <col min="8453" max="8453" width="11.28515625" style="9" customWidth="1"/>
    <col min="8454" max="8454" width="10.85546875" style="9" customWidth="1"/>
    <col min="8455" max="8456" width="10.7109375" style="9" customWidth="1"/>
    <col min="8457" max="8458" width="11.28515625" style="9" customWidth="1"/>
    <col min="8459" max="8462" width="0" style="9" hidden="1" customWidth="1"/>
    <col min="8463" max="8463" width="8.140625" style="9" customWidth="1"/>
    <col min="8464" max="8464" width="8.85546875" style="9" customWidth="1"/>
    <col min="8465" max="8465" width="9.140625" style="9"/>
    <col min="8466" max="8466" width="9.140625" style="9" customWidth="1"/>
    <col min="8467" max="8467" width="9.140625" style="9"/>
    <col min="8468" max="8468" width="12.140625" style="9" customWidth="1"/>
    <col min="8469" max="8469" width="9.5703125" style="9" bestFit="1" customWidth="1"/>
    <col min="8470" max="8704" width="9.140625" style="9"/>
    <col min="8705" max="8705" width="3.42578125" style="9" customWidth="1"/>
    <col min="8706" max="8706" width="39" style="9" customWidth="1"/>
    <col min="8707" max="8707" width="11" style="9" customWidth="1"/>
    <col min="8708" max="8708" width="0" style="9" hidden="1" customWidth="1"/>
    <col min="8709" max="8709" width="11.28515625" style="9" customWidth="1"/>
    <col min="8710" max="8710" width="10.85546875" style="9" customWidth="1"/>
    <col min="8711" max="8712" width="10.7109375" style="9" customWidth="1"/>
    <col min="8713" max="8714" width="11.28515625" style="9" customWidth="1"/>
    <col min="8715" max="8718" width="0" style="9" hidden="1" customWidth="1"/>
    <col min="8719" max="8719" width="8.140625" style="9" customWidth="1"/>
    <col min="8720" max="8720" width="8.85546875" style="9" customWidth="1"/>
    <col min="8721" max="8721" width="9.140625" style="9"/>
    <col min="8722" max="8722" width="9.140625" style="9" customWidth="1"/>
    <col min="8723" max="8723" width="9.140625" style="9"/>
    <col min="8724" max="8724" width="12.140625" style="9" customWidth="1"/>
    <col min="8725" max="8725" width="9.5703125" style="9" bestFit="1" customWidth="1"/>
    <col min="8726" max="8960" width="9.140625" style="9"/>
    <col min="8961" max="8961" width="3.42578125" style="9" customWidth="1"/>
    <col min="8962" max="8962" width="39" style="9" customWidth="1"/>
    <col min="8963" max="8963" width="11" style="9" customWidth="1"/>
    <col min="8964" max="8964" width="0" style="9" hidden="1" customWidth="1"/>
    <col min="8965" max="8965" width="11.28515625" style="9" customWidth="1"/>
    <col min="8966" max="8966" width="10.85546875" style="9" customWidth="1"/>
    <col min="8967" max="8968" width="10.7109375" style="9" customWidth="1"/>
    <col min="8969" max="8970" width="11.28515625" style="9" customWidth="1"/>
    <col min="8971" max="8974" width="0" style="9" hidden="1" customWidth="1"/>
    <col min="8975" max="8975" width="8.140625" style="9" customWidth="1"/>
    <col min="8976" max="8976" width="8.85546875" style="9" customWidth="1"/>
    <col min="8977" max="8977" width="9.140625" style="9"/>
    <col min="8978" max="8978" width="9.140625" style="9" customWidth="1"/>
    <col min="8979" max="8979" width="9.140625" style="9"/>
    <col min="8980" max="8980" width="12.140625" style="9" customWidth="1"/>
    <col min="8981" max="8981" width="9.5703125" style="9" bestFit="1" customWidth="1"/>
    <col min="8982" max="9216" width="9.140625" style="9"/>
    <col min="9217" max="9217" width="3.42578125" style="9" customWidth="1"/>
    <col min="9218" max="9218" width="39" style="9" customWidth="1"/>
    <col min="9219" max="9219" width="11" style="9" customWidth="1"/>
    <col min="9220" max="9220" width="0" style="9" hidden="1" customWidth="1"/>
    <col min="9221" max="9221" width="11.28515625" style="9" customWidth="1"/>
    <col min="9222" max="9222" width="10.85546875" style="9" customWidth="1"/>
    <col min="9223" max="9224" width="10.7109375" style="9" customWidth="1"/>
    <col min="9225" max="9226" width="11.28515625" style="9" customWidth="1"/>
    <col min="9227" max="9230" width="0" style="9" hidden="1" customWidth="1"/>
    <col min="9231" max="9231" width="8.140625" style="9" customWidth="1"/>
    <col min="9232" max="9232" width="8.85546875" style="9" customWidth="1"/>
    <col min="9233" max="9233" width="9.140625" style="9"/>
    <col min="9234" max="9234" width="9.140625" style="9" customWidth="1"/>
    <col min="9235" max="9235" width="9.140625" style="9"/>
    <col min="9236" max="9236" width="12.140625" style="9" customWidth="1"/>
    <col min="9237" max="9237" width="9.5703125" style="9" bestFit="1" customWidth="1"/>
    <col min="9238" max="9472" width="9.140625" style="9"/>
    <col min="9473" max="9473" width="3.42578125" style="9" customWidth="1"/>
    <col min="9474" max="9474" width="39" style="9" customWidth="1"/>
    <col min="9475" max="9475" width="11" style="9" customWidth="1"/>
    <col min="9476" max="9476" width="0" style="9" hidden="1" customWidth="1"/>
    <col min="9477" max="9477" width="11.28515625" style="9" customWidth="1"/>
    <col min="9478" max="9478" width="10.85546875" style="9" customWidth="1"/>
    <col min="9479" max="9480" width="10.7109375" style="9" customWidth="1"/>
    <col min="9481" max="9482" width="11.28515625" style="9" customWidth="1"/>
    <col min="9483" max="9486" width="0" style="9" hidden="1" customWidth="1"/>
    <col min="9487" max="9487" width="8.140625" style="9" customWidth="1"/>
    <col min="9488" max="9488" width="8.85546875" style="9" customWidth="1"/>
    <col min="9489" max="9489" width="9.140625" style="9"/>
    <col min="9490" max="9490" width="9.140625" style="9" customWidth="1"/>
    <col min="9491" max="9491" width="9.140625" style="9"/>
    <col min="9492" max="9492" width="12.140625" style="9" customWidth="1"/>
    <col min="9493" max="9493" width="9.5703125" style="9" bestFit="1" customWidth="1"/>
    <col min="9494" max="9728" width="9.140625" style="9"/>
    <col min="9729" max="9729" width="3.42578125" style="9" customWidth="1"/>
    <col min="9730" max="9730" width="39" style="9" customWidth="1"/>
    <col min="9731" max="9731" width="11" style="9" customWidth="1"/>
    <col min="9732" max="9732" width="0" style="9" hidden="1" customWidth="1"/>
    <col min="9733" max="9733" width="11.28515625" style="9" customWidth="1"/>
    <col min="9734" max="9734" width="10.85546875" style="9" customWidth="1"/>
    <col min="9735" max="9736" width="10.7109375" style="9" customWidth="1"/>
    <col min="9737" max="9738" width="11.28515625" style="9" customWidth="1"/>
    <col min="9739" max="9742" width="0" style="9" hidden="1" customWidth="1"/>
    <col min="9743" max="9743" width="8.140625" style="9" customWidth="1"/>
    <col min="9744" max="9744" width="8.85546875" style="9" customWidth="1"/>
    <col min="9745" max="9745" width="9.140625" style="9"/>
    <col min="9746" max="9746" width="9.140625" style="9" customWidth="1"/>
    <col min="9747" max="9747" width="9.140625" style="9"/>
    <col min="9748" max="9748" width="12.140625" style="9" customWidth="1"/>
    <col min="9749" max="9749" width="9.5703125" style="9" bestFit="1" customWidth="1"/>
    <col min="9750" max="9984" width="9.140625" style="9"/>
    <col min="9985" max="9985" width="3.42578125" style="9" customWidth="1"/>
    <col min="9986" max="9986" width="39" style="9" customWidth="1"/>
    <col min="9987" max="9987" width="11" style="9" customWidth="1"/>
    <col min="9988" max="9988" width="0" style="9" hidden="1" customWidth="1"/>
    <col min="9989" max="9989" width="11.28515625" style="9" customWidth="1"/>
    <col min="9990" max="9990" width="10.85546875" style="9" customWidth="1"/>
    <col min="9991" max="9992" width="10.7109375" style="9" customWidth="1"/>
    <col min="9993" max="9994" width="11.28515625" style="9" customWidth="1"/>
    <col min="9995" max="9998" width="0" style="9" hidden="1" customWidth="1"/>
    <col min="9999" max="9999" width="8.140625" style="9" customWidth="1"/>
    <col min="10000" max="10000" width="8.85546875" style="9" customWidth="1"/>
    <col min="10001" max="10001" width="9.140625" style="9"/>
    <col min="10002" max="10002" width="9.140625" style="9" customWidth="1"/>
    <col min="10003" max="10003" width="9.140625" style="9"/>
    <col min="10004" max="10004" width="12.140625" style="9" customWidth="1"/>
    <col min="10005" max="10005" width="9.5703125" style="9" bestFit="1" customWidth="1"/>
    <col min="10006" max="10240" width="9.140625" style="9"/>
    <col min="10241" max="10241" width="3.42578125" style="9" customWidth="1"/>
    <col min="10242" max="10242" width="39" style="9" customWidth="1"/>
    <col min="10243" max="10243" width="11" style="9" customWidth="1"/>
    <col min="10244" max="10244" width="0" style="9" hidden="1" customWidth="1"/>
    <col min="10245" max="10245" width="11.28515625" style="9" customWidth="1"/>
    <col min="10246" max="10246" width="10.85546875" style="9" customWidth="1"/>
    <col min="10247" max="10248" width="10.7109375" style="9" customWidth="1"/>
    <col min="10249" max="10250" width="11.28515625" style="9" customWidth="1"/>
    <col min="10251" max="10254" width="0" style="9" hidden="1" customWidth="1"/>
    <col min="10255" max="10255" width="8.140625" style="9" customWidth="1"/>
    <col min="10256" max="10256" width="8.85546875" style="9" customWidth="1"/>
    <col min="10257" max="10257" width="9.140625" style="9"/>
    <col min="10258" max="10258" width="9.140625" style="9" customWidth="1"/>
    <col min="10259" max="10259" width="9.140625" style="9"/>
    <col min="10260" max="10260" width="12.140625" style="9" customWidth="1"/>
    <col min="10261" max="10261" width="9.5703125" style="9" bestFit="1" customWidth="1"/>
    <col min="10262" max="10496" width="9.140625" style="9"/>
    <col min="10497" max="10497" width="3.42578125" style="9" customWidth="1"/>
    <col min="10498" max="10498" width="39" style="9" customWidth="1"/>
    <col min="10499" max="10499" width="11" style="9" customWidth="1"/>
    <col min="10500" max="10500" width="0" style="9" hidden="1" customWidth="1"/>
    <col min="10501" max="10501" width="11.28515625" style="9" customWidth="1"/>
    <col min="10502" max="10502" width="10.85546875" style="9" customWidth="1"/>
    <col min="10503" max="10504" width="10.7109375" style="9" customWidth="1"/>
    <col min="10505" max="10506" width="11.28515625" style="9" customWidth="1"/>
    <col min="10507" max="10510" width="0" style="9" hidden="1" customWidth="1"/>
    <col min="10511" max="10511" width="8.140625" style="9" customWidth="1"/>
    <col min="10512" max="10512" width="8.85546875" style="9" customWidth="1"/>
    <col min="10513" max="10513" width="9.140625" style="9"/>
    <col min="10514" max="10514" width="9.140625" style="9" customWidth="1"/>
    <col min="10515" max="10515" width="9.140625" style="9"/>
    <col min="10516" max="10516" width="12.140625" style="9" customWidth="1"/>
    <col min="10517" max="10517" width="9.5703125" style="9" bestFit="1" customWidth="1"/>
    <col min="10518" max="10752" width="9.140625" style="9"/>
    <col min="10753" max="10753" width="3.42578125" style="9" customWidth="1"/>
    <col min="10754" max="10754" width="39" style="9" customWidth="1"/>
    <col min="10755" max="10755" width="11" style="9" customWidth="1"/>
    <col min="10756" max="10756" width="0" style="9" hidden="1" customWidth="1"/>
    <col min="10757" max="10757" width="11.28515625" style="9" customWidth="1"/>
    <col min="10758" max="10758" width="10.85546875" style="9" customWidth="1"/>
    <col min="10759" max="10760" width="10.7109375" style="9" customWidth="1"/>
    <col min="10761" max="10762" width="11.28515625" style="9" customWidth="1"/>
    <col min="10763" max="10766" width="0" style="9" hidden="1" customWidth="1"/>
    <col min="10767" max="10767" width="8.140625" style="9" customWidth="1"/>
    <col min="10768" max="10768" width="8.85546875" style="9" customWidth="1"/>
    <col min="10769" max="10769" width="9.140625" style="9"/>
    <col min="10770" max="10770" width="9.140625" style="9" customWidth="1"/>
    <col min="10771" max="10771" width="9.140625" style="9"/>
    <col min="10772" max="10772" width="12.140625" style="9" customWidth="1"/>
    <col min="10773" max="10773" width="9.5703125" style="9" bestFit="1" customWidth="1"/>
    <col min="10774" max="11008" width="9.140625" style="9"/>
    <col min="11009" max="11009" width="3.42578125" style="9" customWidth="1"/>
    <col min="11010" max="11010" width="39" style="9" customWidth="1"/>
    <col min="11011" max="11011" width="11" style="9" customWidth="1"/>
    <col min="11012" max="11012" width="0" style="9" hidden="1" customWidth="1"/>
    <col min="11013" max="11013" width="11.28515625" style="9" customWidth="1"/>
    <col min="11014" max="11014" width="10.85546875" style="9" customWidth="1"/>
    <col min="11015" max="11016" width="10.7109375" style="9" customWidth="1"/>
    <col min="11017" max="11018" width="11.28515625" style="9" customWidth="1"/>
    <col min="11019" max="11022" width="0" style="9" hidden="1" customWidth="1"/>
    <col min="11023" max="11023" width="8.140625" style="9" customWidth="1"/>
    <col min="11024" max="11024" width="8.85546875" style="9" customWidth="1"/>
    <col min="11025" max="11025" width="9.140625" style="9"/>
    <col min="11026" max="11026" width="9.140625" style="9" customWidth="1"/>
    <col min="11027" max="11027" width="9.140625" style="9"/>
    <col min="11028" max="11028" width="12.140625" style="9" customWidth="1"/>
    <col min="11029" max="11029" width="9.5703125" style="9" bestFit="1" customWidth="1"/>
    <col min="11030" max="11264" width="9.140625" style="9"/>
    <col min="11265" max="11265" width="3.42578125" style="9" customWidth="1"/>
    <col min="11266" max="11266" width="39" style="9" customWidth="1"/>
    <col min="11267" max="11267" width="11" style="9" customWidth="1"/>
    <col min="11268" max="11268" width="0" style="9" hidden="1" customWidth="1"/>
    <col min="11269" max="11269" width="11.28515625" style="9" customWidth="1"/>
    <col min="11270" max="11270" width="10.85546875" style="9" customWidth="1"/>
    <col min="11271" max="11272" width="10.7109375" style="9" customWidth="1"/>
    <col min="11273" max="11274" width="11.28515625" style="9" customWidth="1"/>
    <col min="11275" max="11278" width="0" style="9" hidden="1" customWidth="1"/>
    <col min="11279" max="11279" width="8.140625" style="9" customWidth="1"/>
    <col min="11280" max="11280" width="8.85546875" style="9" customWidth="1"/>
    <col min="11281" max="11281" width="9.140625" style="9"/>
    <col min="11282" max="11282" width="9.140625" style="9" customWidth="1"/>
    <col min="11283" max="11283" width="9.140625" style="9"/>
    <col min="11284" max="11284" width="12.140625" style="9" customWidth="1"/>
    <col min="11285" max="11285" width="9.5703125" style="9" bestFit="1" customWidth="1"/>
    <col min="11286" max="11520" width="9.140625" style="9"/>
    <col min="11521" max="11521" width="3.42578125" style="9" customWidth="1"/>
    <col min="11522" max="11522" width="39" style="9" customWidth="1"/>
    <col min="11523" max="11523" width="11" style="9" customWidth="1"/>
    <col min="11524" max="11524" width="0" style="9" hidden="1" customWidth="1"/>
    <col min="11525" max="11525" width="11.28515625" style="9" customWidth="1"/>
    <col min="11526" max="11526" width="10.85546875" style="9" customWidth="1"/>
    <col min="11527" max="11528" width="10.7109375" style="9" customWidth="1"/>
    <col min="11529" max="11530" width="11.28515625" style="9" customWidth="1"/>
    <col min="11531" max="11534" width="0" style="9" hidden="1" customWidth="1"/>
    <col min="11535" max="11535" width="8.140625" style="9" customWidth="1"/>
    <col min="11536" max="11536" width="8.85546875" style="9" customWidth="1"/>
    <col min="11537" max="11537" width="9.140625" style="9"/>
    <col min="11538" max="11538" width="9.140625" style="9" customWidth="1"/>
    <col min="11539" max="11539" width="9.140625" style="9"/>
    <col min="11540" max="11540" width="12.140625" style="9" customWidth="1"/>
    <col min="11541" max="11541" width="9.5703125" style="9" bestFit="1" customWidth="1"/>
    <col min="11542" max="11776" width="9.140625" style="9"/>
    <col min="11777" max="11777" width="3.42578125" style="9" customWidth="1"/>
    <col min="11778" max="11778" width="39" style="9" customWidth="1"/>
    <col min="11779" max="11779" width="11" style="9" customWidth="1"/>
    <col min="11780" max="11780" width="0" style="9" hidden="1" customWidth="1"/>
    <col min="11781" max="11781" width="11.28515625" style="9" customWidth="1"/>
    <col min="11782" max="11782" width="10.85546875" style="9" customWidth="1"/>
    <col min="11783" max="11784" width="10.7109375" style="9" customWidth="1"/>
    <col min="11785" max="11786" width="11.28515625" style="9" customWidth="1"/>
    <col min="11787" max="11790" width="0" style="9" hidden="1" customWidth="1"/>
    <col min="11791" max="11791" width="8.140625" style="9" customWidth="1"/>
    <col min="11792" max="11792" width="8.85546875" style="9" customWidth="1"/>
    <col min="11793" max="11793" width="9.140625" style="9"/>
    <col min="11794" max="11794" width="9.140625" style="9" customWidth="1"/>
    <col min="11795" max="11795" width="9.140625" style="9"/>
    <col min="11796" max="11796" width="12.140625" style="9" customWidth="1"/>
    <col min="11797" max="11797" width="9.5703125" style="9" bestFit="1" customWidth="1"/>
    <col min="11798" max="12032" width="9.140625" style="9"/>
    <col min="12033" max="12033" width="3.42578125" style="9" customWidth="1"/>
    <col min="12034" max="12034" width="39" style="9" customWidth="1"/>
    <col min="12035" max="12035" width="11" style="9" customWidth="1"/>
    <col min="12036" max="12036" width="0" style="9" hidden="1" customWidth="1"/>
    <col min="12037" max="12037" width="11.28515625" style="9" customWidth="1"/>
    <col min="12038" max="12038" width="10.85546875" style="9" customWidth="1"/>
    <col min="12039" max="12040" width="10.7109375" style="9" customWidth="1"/>
    <col min="12041" max="12042" width="11.28515625" style="9" customWidth="1"/>
    <col min="12043" max="12046" width="0" style="9" hidden="1" customWidth="1"/>
    <col min="12047" max="12047" width="8.140625" style="9" customWidth="1"/>
    <col min="12048" max="12048" width="8.85546875" style="9" customWidth="1"/>
    <col min="12049" max="12049" width="9.140625" style="9"/>
    <col min="12050" max="12050" width="9.140625" style="9" customWidth="1"/>
    <col min="12051" max="12051" width="9.140625" style="9"/>
    <col min="12052" max="12052" width="12.140625" style="9" customWidth="1"/>
    <col min="12053" max="12053" width="9.5703125" style="9" bestFit="1" customWidth="1"/>
    <col min="12054" max="12288" width="9.140625" style="9"/>
    <col min="12289" max="12289" width="3.42578125" style="9" customWidth="1"/>
    <col min="12290" max="12290" width="39" style="9" customWidth="1"/>
    <col min="12291" max="12291" width="11" style="9" customWidth="1"/>
    <col min="12292" max="12292" width="0" style="9" hidden="1" customWidth="1"/>
    <col min="12293" max="12293" width="11.28515625" style="9" customWidth="1"/>
    <col min="12294" max="12294" width="10.85546875" style="9" customWidth="1"/>
    <col min="12295" max="12296" width="10.7109375" style="9" customWidth="1"/>
    <col min="12297" max="12298" width="11.28515625" style="9" customWidth="1"/>
    <col min="12299" max="12302" width="0" style="9" hidden="1" customWidth="1"/>
    <col min="12303" max="12303" width="8.140625" style="9" customWidth="1"/>
    <col min="12304" max="12304" width="8.85546875" style="9" customWidth="1"/>
    <col min="12305" max="12305" width="9.140625" style="9"/>
    <col min="12306" max="12306" width="9.140625" style="9" customWidth="1"/>
    <col min="12307" max="12307" width="9.140625" style="9"/>
    <col min="12308" max="12308" width="12.140625" style="9" customWidth="1"/>
    <col min="12309" max="12309" width="9.5703125" style="9" bestFit="1" customWidth="1"/>
    <col min="12310" max="12544" width="9.140625" style="9"/>
    <col min="12545" max="12545" width="3.42578125" style="9" customWidth="1"/>
    <col min="12546" max="12546" width="39" style="9" customWidth="1"/>
    <col min="12547" max="12547" width="11" style="9" customWidth="1"/>
    <col min="12548" max="12548" width="0" style="9" hidden="1" customWidth="1"/>
    <col min="12549" max="12549" width="11.28515625" style="9" customWidth="1"/>
    <col min="12550" max="12550" width="10.85546875" style="9" customWidth="1"/>
    <col min="12551" max="12552" width="10.7109375" style="9" customWidth="1"/>
    <col min="12553" max="12554" width="11.28515625" style="9" customWidth="1"/>
    <col min="12555" max="12558" width="0" style="9" hidden="1" customWidth="1"/>
    <col min="12559" max="12559" width="8.140625" style="9" customWidth="1"/>
    <col min="12560" max="12560" width="8.85546875" style="9" customWidth="1"/>
    <col min="12561" max="12561" width="9.140625" style="9"/>
    <col min="12562" max="12562" width="9.140625" style="9" customWidth="1"/>
    <col min="12563" max="12563" width="9.140625" style="9"/>
    <col min="12564" max="12564" width="12.140625" style="9" customWidth="1"/>
    <col min="12565" max="12565" width="9.5703125" style="9" bestFit="1" customWidth="1"/>
    <col min="12566" max="12800" width="9.140625" style="9"/>
    <col min="12801" max="12801" width="3.42578125" style="9" customWidth="1"/>
    <col min="12802" max="12802" width="39" style="9" customWidth="1"/>
    <col min="12803" max="12803" width="11" style="9" customWidth="1"/>
    <col min="12804" max="12804" width="0" style="9" hidden="1" customWidth="1"/>
    <col min="12805" max="12805" width="11.28515625" style="9" customWidth="1"/>
    <col min="12806" max="12806" width="10.85546875" style="9" customWidth="1"/>
    <col min="12807" max="12808" width="10.7109375" style="9" customWidth="1"/>
    <col min="12809" max="12810" width="11.28515625" style="9" customWidth="1"/>
    <col min="12811" max="12814" width="0" style="9" hidden="1" customWidth="1"/>
    <col min="12815" max="12815" width="8.140625" style="9" customWidth="1"/>
    <col min="12816" max="12816" width="8.85546875" style="9" customWidth="1"/>
    <col min="12817" max="12817" width="9.140625" style="9"/>
    <col min="12818" max="12818" width="9.140625" style="9" customWidth="1"/>
    <col min="12819" max="12819" width="9.140625" style="9"/>
    <col min="12820" max="12820" width="12.140625" style="9" customWidth="1"/>
    <col min="12821" max="12821" width="9.5703125" style="9" bestFit="1" customWidth="1"/>
    <col min="12822" max="13056" width="9.140625" style="9"/>
    <col min="13057" max="13057" width="3.42578125" style="9" customWidth="1"/>
    <col min="13058" max="13058" width="39" style="9" customWidth="1"/>
    <col min="13059" max="13059" width="11" style="9" customWidth="1"/>
    <col min="13060" max="13060" width="0" style="9" hidden="1" customWidth="1"/>
    <col min="13061" max="13061" width="11.28515625" style="9" customWidth="1"/>
    <col min="13062" max="13062" width="10.85546875" style="9" customWidth="1"/>
    <col min="13063" max="13064" width="10.7109375" style="9" customWidth="1"/>
    <col min="13065" max="13066" width="11.28515625" style="9" customWidth="1"/>
    <col min="13067" max="13070" width="0" style="9" hidden="1" customWidth="1"/>
    <col min="13071" max="13071" width="8.140625" style="9" customWidth="1"/>
    <col min="13072" max="13072" width="8.85546875" style="9" customWidth="1"/>
    <col min="13073" max="13073" width="9.140625" style="9"/>
    <col min="13074" max="13074" width="9.140625" style="9" customWidth="1"/>
    <col min="13075" max="13075" width="9.140625" style="9"/>
    <col min="13076" max="13076" width="12.140625" style="9" customWidth="1"/>
    <col min="13077" max="13077" width="9.5703125" style="9" bestFit="1" customWidth="1"/>
    <col min="13078" max="13312" width="9.140625" style="9"/>
    <col min="13313" max="13313" width="3.42578125" style="9" customWidth="1"/>
    <col min="13314" max="13314" width="39" style="9" customWidth="1"/>
    <col min="13315" max="13315" width="11" style="9" customWidth="1"/>
    <col min="13316" max="13316" width="0" style="9" hidden="1" customWidth="1"/>
    <col min="13317" max="13317" width="11.28515625" style="9" customWidth="1"/>
    <col min="13318" max="13318" width="10.85546875" style="9" customWidth="1"/>
    <col min="13319" max="13320" width="10.7109375" style="9" customWidth="1"/>
    <col min="13321" max="13322" width="11.28515625" style="9" customWidth="1"/>
    <col min="13323" max="13326" width="0" style="9" hidden="1" customWidth="1"/>
    <col min="13327" max="13327" width="8.140625" style="9" customWidth="1"/>
    <col min="13328" max="13328" width="8.85546875" style="9" customWidth="1"/>
    <col min="13329" max="13329" width="9.140625" style="9"/>
    <col min="13330" max="13330" width="9.140625" style="9" customWidth="1"/>
    <col min="13331" max="13331" width="9.140625" style="9"/>
    <col min="13332" max="13332" width="12.140625" style="9" customWidth="1"/>
    <col min="13333" max="13333" width="9.5703125" style="9" bestFit="1" customWidth="1"/>
    <col min="13334" max="13568" width="9.140625" style="9"/>
    <col min="13569" max="13569" width="3.42578125" style="9" customWidth="1"/>
    <col min="13570" max="13570" width="39" style="9" customWidth="1"/>
    <col min="13571" max="13571" width="11" style="9" customWidth="1"/>
    <col min="13572" max="13572" width="0" style="9" hidden="1" customWidth="1"/>
    <col min="13573" max="13573" width="11.28515625" style="9" customWidth="1"/>
    <col min="13574" max="13574" width="10.85546875" style="9" customWidth="1"/>
    <col min="13575" max="13576" width="10.7109375" style="9" customWidth="1"/>
    <col min="13577" max="13578" width="11.28515625" style="9" customWidth="1"/>
    <col min="13579" max="13582" width="0" style="9" hidden="1" customWidth="1"/>
    <col min="13583" max="13583" width="8.140625" style="9" customWidth="1"/>
    <col min="13584" max="13584" width="8.85546875" style="9" customWidth="1"/>
    <col min="13585" max="13585" width="9.140625" style="9"/>
    <col min="13586" max="13586" width="9.140625" style="9" customWidth="1"/>
    <col min="13587" max="13587" width="9.140625" style="9"/>
    <col min="13588" max="13588" width="12.140625" style="9" customWidth="1"/>
    <col min="13589" max="13589" width="9.5703125" style="9" bestFit="1" customWidth="1"/>
    <col min="13590" max="13824" width="9.140625" style="9"/>
    <col min="13825" max="13825" width="3.42578125" style="9" customWidth="1"/>
    <col min="13826" max="13826" width="39" style="9" customWidth="1"/>
    <col min="13827" max="13827" width="11" style="9" customWidth="1"/>
    <col min="13828" max="13828" width="0" style="9" hidden="1" customWidth="1"/>
    <col min="13829" max="13829" width="11.28515625" style="9" customWidth="1"/>
    <col min="13830" max="13830" width="10.85546875" style="9" customWidth="1"/>
    <col min="13831" max="13832" width="10.7109375" style="9" customWidth="1"/>
    <col min="13833" max="13834" width="11.28515625" style="9" customWidth="1"/>
    <col min="13835" max="13838" width="0" style="9" hidden="1" customWidth="1"/>
    <col min="13839" max="13839" width="8.140625" style="9" customWidth="1"/>
    <col min="13840" max="13840" width="8.85546875" style="9" customWidth="1"/>
    <col min="13841" max="13841" width="9.140625" style="9"/>
    <col min="13842" max="13842" width="9.140625" style="9" customWidth="1"/>
    <col min="13843" max="13843" width="9.140625" style="9"/>
    <col min="13844" max="13844" width="12.140625" style="9" customWidth="1"/>
    <col min="13845" max="13845" width="9.5703125" style="9" bestFit="1" customWidth="1"/>
    <col min="13846" max="14080" width="9.140625" style="9"/>
    <col min="14081" max="14081" width="3.42578125" style="9" customWidth="1"/>
    <col min="14082" max="14082" width="39" style="9" customWidth="1"/>
    <col min="14083" max="14083" width="11" style="9" customWidth="1"/>
    <col min="14084" max="14084" width="0" style="9" hidden="1" customWidth="1"/>
    <col min="14085" max="14085" width="11.28515625" style="9" customWidth="1"/>
    <col min="14086" max="14086" width="10.85546875" style="9" customWidth="1"/>
    <col min="14087" max="14088" width="10.7109375" style="9" customWidth="1"/>
    <col min="14089" max="14090" width="11.28515625" style="9" customWidth="1"/>
    <col min="14091" max="14094" width="0" style="9" hidden="1" customWidth="1"/>
    <col min="14095" max="14095" width="8.140625" style="9" customWidth="1"/>
    <col min="14096" max="14096" width="8.85546875" style="9" customWidth="1"/>
    <col min="14097" max="14097" width="9.140625" style="9"/>
    <col min="14098" max="14098" width="9.140625" style="9" customWidth="1"/>
    <col min="14099" max="14099" width="9.140625" style="9"/>
    <col min="14100" max="14100" width="12.140625" style="9" customWidth="1"/>
    <col min="14101" max="14101" width="9.5703125" style="9" bestFit="1" customWidth="1"/>
    <col min="14102" max="14336" width="9.140625" style="9"/>
    <col min="14337" max="14337" width="3.42578125" style="9" customWidth="1"/>
    <col min="14338" max="14338" width="39" style="9" customWidth="1"/>
    <col min="14339" max="14339" width="11" style="9" customWidth="1"/>
    <col min="14340" max="14340" width="0" style="9" hidden="1" customWidth="1"/>
    <col min="14341" max="14341" width="11.28515625" style="9" customWidth="1"/>
    <col min="14342" max="14342" width="10.85546875" style="9" customWidth="1"/>
    <col min="14343" max="14344" width="10.7109375" style="9" customWidth="1"/>
    <col min="14345" max="14346" width="11.28515625" style="9" customWidth="1"/>
    <col min="14347" max="14350" width="0" style="9" hidden="1" customWidth="1"/>
    <col min="14351" max="14351" width="8.140625" style="9" customWidth="1"/>
    <col min="14352" max="14352" width="8.85546875" style="9" customWidth="1"/>
    <col min="14353" max="14353" width="9.140625" style="9"/>
    <col min="14354" max="14354" width="9.140625" style="9" customWidth="1"/>
    <col min="14355" max="14355" width="9.140625" style="9"/>
    <col min="14356" max="14356" width="12.140625" style="9" customWidth="1"/>
    <col min="14357" max="14357" width="9.5703125" style="9" bestFit="1" customWidth="1"/>
    <col min="14358" max="14592" width="9.140625" style="9"/>
    <col min="14593" max="14593" width="3.42578125" style="9" customWidth="1"/>
    <col min="14594" max="14594" width="39" style="9" customWidth="1"/>
    <col min="14595" max="14595" width="11" style="9" customWidth="1"/>
    <col min="14596" max="14596" width="0" style="9" hidden="1" customWidth="1"/>
    <col min="14597" max="14597" width="11.28515625" style="9" customWidth="1"/>
    <col min="14598" max="14598" width="10.85546875" style="9" customWidth="1"/>
    <col min="14599" max="14600" width="10.7109375" style="9" customWidth="1"/>
    <col min="14601" max="14602" width="11.28515625" style="9" customWidth="1"/>
    <col min="14603" max="14606" width="0" style="9" hidden="1" customWidth="1"/>
    <col min="14607" max="14607" width="8.140625" style="9" customWidth="1"/>
    <col min="14608" max="14608" width="8.85546875" style="9" customWidth="1"/>
    <col min="14609" max="14609" width="9.140625" style="9"/>
    <col min="14610" max="14610" width="9.140625" style="9" customWidth="1"/>
    <col min="14611" max="14611" width="9.140625" style="9"/>
    <col min="14612" max="14612" width="12.140625" style="9" customWidth="1"/>
    <col min="14613" max="14613" width="9.5703125" style="9" bestFit="1" customWidth="1"/>
    <col min="14614" max="14848" width="9.140625" style="9"/>
    <col min="14849" max="14849" width="3.42578125" style="9" customWidth="1"/>
    <col min="14850" max="14850" width="39" style="9" customWidth="1"/>
    <col min="14851" max="14851" width="11" style="9" customWidth="1"/>
    <col min="14852" max="14852" width="0" style="9" hidden="1" customWidth="1"/>
    <col min="14853" max="14853" width="11.28515625" style="9" customWidth="1"/>
    <col min="14854" max="14854" width="10.85546875" style="9" customWidth="1"/>
    <col min="14855" max="14856" width="10.7109375" style="9" customWidth="1"/>
    <col min="14857" max="14858" width="11.28515625" style="9" customWidth="1"/>
    <col min="14859" max="14862" width="0" style="9" hidden="1" customWidth="1"/>
    <col min="14863" max="14863" width="8.140625" style="9" customWidth="1"/>
    <col min="14864" max="14864" width="8.85546875" style="9" customWidth="1"/>
    <col min="14865" max="14865" width="9.140625" style="9"/>
    <col min="14866" max="14866" width="9.140625" style="9" customWidth="1"/>
    <col min="14867" max="14867" width="9.140625" style="9"/>
    <col min="14868" max="14868" width="12.140625" style="9" customWidth="1"/>
    <col min="14869" max="14869" width="9.5703125" style="9" bestFit="1" customWidth="1"/>
    <col min="14870" max="15104" width="9.140625" style="9"/>
    <col min="15105" max="15105" width="3.42578125" style="9" customWidth="1"/>
    <col min="15106" max="15106" width="39" style="9" customWidth="1"/>
    <col min="15107" max="15107" width="11" style="9" customWidth="1"/>
    <col min="15108" max="15108" width="0" style="9" hidden="1" customWidth="1"/>
    <col min="15109" max="15109" width="11.28515625" style="9" customWidth="1"/>
    <col min="15110" max="15110" width="10.85546875" style="9" customWidth="1"/>
    <col min="15111" max="15112" width="10.7109375" style="9" customWidth="1"/>
    <col min="15113" max="15114" width="11.28515625" style="9" customWidth="1"/>
    <col min="15115" max="15118" width="0" style="9" hidden="1" customWidth="1"/>
    <col min="15119" max="15119" width="8.140625" style="9" customWidth="1"/>
    <col min="15120" max="15120" width="8.85546875" style="9" customWidth="1"/>
    <col min="15121" max="15121" width="9.140625" style="9"/>
    <col min="15122" max="15122" width="9.140625" style="9" customWidth="1"/>
    <col min="15123" max="15123" width="9.140625" style="9"/>
    <col min="15124" max="15124" width="12.140625" style="9" customWidth="1"/>
    <col min="15125" max="15125" width="9.5703125" style="9" bestFit="1" customWidth="1"/>
    <col min="15126" max="15360" width="9.140625" style="9"/>
    <col min="15361" max="15361" width="3.42578125" style="9" customWidth="1"/>
    <col min="15362" max="15362" width="39" style="9" customWidth="1"/>
    <col min="15363" max="15363" width="11" style="9" customWidth="1"/>
    <col min="15364" max="15364" width="0" style="9" hidden="1" customWidth="1"/>
    <col min="15365" max="15365" width="11.28515625" style="9" customWidth="1"/>
    <col min="15366" max="15366" width="10.85546875" style="9" customWidth="1"/>
    <col min="15367" max="15368" width="10.7109375" style="9" customWidth="1"/>
    <col min="15369" max="15370" width="11.28515625" style="9" customWidth="1"/>
    <col min="15371" max="15374" width="0" style="9" hidden="1" customWidth="1"/>
    <col min="15375" max="15375" width="8.140625" style="9" customWidth="1"/>
    <col min="15376" max="15376" width="8.85546875" style="9" customWidth="1"/>
    <col min="15377" max="15377" width="9.140625" style="9"/>
    <col min="15378" max="15378" width="9.140625" style="9" customWidth="1"/>
    <col min="15379" max="15379" width="9.140625" style="9"/>
    <col min="15380" max="15380" width="12.140625" style="9" customWidth="1"/>
    <col min="15381" max="15381" width="9.5703125" style="9" bestFit="1" customWidth="1"/>
    <col min="15382" max="15616" width="9.140625" style="9"/>
    <col min="15617" max="15617" width="3.42578125" style="9" customWidth="1"/>
    <col min="15618" max="15618" width="39" style="9" customWidth="1"/>
    <col min="15619" max="15619" width="11" style="9" customWidth="1"/>
    <col min="15620" max="15620" width="0" style="9" hidden="1" customWidth="1"/>
    <col min="15621" max="15621" width="11.28515625" style="9" customWidth="1"/>
    <col min="15622" max="15622" width="10.85546875" style="9" customWidth="1"/>
    <col min="15623" max="15624" width="10.7109375" style="9" customWidth="1"/>
    <col min="15625" max="15626" width="11.28515625" style="9" customWidth="1"/>
    <col min="15627" max="15630" width="0" style="9" hidden="1" customWidth="1"/>
    <col min="15631" max="15631" width="8.140625" style="9" customWidth="1"/>
    <col min="15632" max="15632" width="8.85546875" style="9" customWidth="1"/>
    <col min="15633" max="15633" width="9.140625" style="9"/>
    <col min="15634" max="15634" width="9.140625" style="9" customWidth="1"/>
    <col min="15635" max="15635" width="9.140625" style="9"/>
    <col min="15636" max="15636" width="12.140625" style="9" customWidth="1"/>
    <col min="15637" max="15637" width="9.5703125" style="9" bestFit="1" customWidth="1"/>
    <col min="15638" max="15872" width="9.140625" style="9"/>
    <col min="15873" max="15873" width="3.42578125" style="9" customWidth="1"/>
    <col min="15874" max="15874" width="39" style="9" customWidth="1"/>
    <col min="15875" max="15875" width="11" style="9" customWidth="1"/>
    <col min="15876" max="15876" width="0" style="9" hidden="1" customWidth="1"/>
    <col min="15877" max="15877" width="11.28515625" style="9" customWidth="1"/>
    <col min="15878" max="15878" width="10.85546875" style="9" customWidth="1"/>
    <col min="15879" max="15880" width="10.7109375" style="9" customWidth="1"/>
    <col min="15881" max="15882" width="11.28515625" style="9" customWidth="1"/>
    <col min="15883" max="15886" width="0" style="9" hidden="1" customWidth="1"/>
    <col min="15887" max="15887" width="8.140625" style="9" customWidth="1"/>
    <col min="15888" max="15888" width="8.85546875" style="9" customWidth="1"/>
    <col min="15889" max="15889" width="9.140625" style="9"/>
    <col min="15890" max="15890" width="9.140625" style="9" customWidth="1"/>
    <col min="15891" max="15891" width="9.140625" style="9"/>
    <col min="15892" max="15892" width="12.140625" style="9" customWidth="1"/>
    <col min="15893" max="15893" width="9.5703125" style="9" bestFit="1" customWidth="1"/>
    <col min="15894" max="16128" width="9.140625" style="9"/>
    <col min="16129" max="16129" width="3.42578125" style="9" customWidth="1"/>
    <col min="16130" max="16130" width="39" style="9" customWidth="1"/>
    <col min="16131" max="16131" width="11" style="9" customWidth="1"/>
    <col min="16132" max="16132" width="0" style="9" hidden="1" customWidth="1"/>
    <col min="16133" max="16133" width="11.28515625" style="9" customWidth="1"/>
    <col min="16134" max="16134" width="10.85546875" style="9" customWidth="1"/>
    <col min="16135" max="16136" width="10.7109375" style="9" customWidth="1"/>
    <col min="16137" max="16138" width="11.28515625" style="9" customWidth="1"/>
    <col min="16139" max="16142" width="0" style="9" hidden="1" customWidth="1"/>
    <col min="16143" max="16143" width="8.140625" style="9" customWidth="1"/>
    <col min="16144" max="16144" width="8.85546875" style="9" customWidth="1"/>
    <col min="16145" max="16145" width="9.140625" style="9"/>
    <col min="16146" max="16146" width="9.140625" style="9" customWidth="1"/>
    <col min="16147" max="16147" width="9.140625" style="9"/>
    <col min="16148" max="16148" width="12.140625" style="9" customWidth="1"/>
    <col min="16149" max="16149" width="9.5703125" style="9" bestFit="1" customWidth="1"/>
    <col min="16150" max="16384" width="9.140625" style="9"/>
  </cols>
  <sheetData>
    <row r="1" spans="1:23" ht="15.75">
      <c r="A1" s="1"/>
      <c r="C1" s="3"/>
      <c r="D1" s="4"/>
      <c r="E1" s="5"/>
      <c r="G1" s="7"/>
      <c r="I1" s="8" t="s">
        <v>0</v>
      </c>
      <c r="J1" s="8"/>
    </row>
    <row r="2" spans="1:23" ht="15.75">
      <c r="A2" s="14"/>
      <c r="B2" s="15"/>
      <c r="C2" s="16"/>
      <c r="D2" s="4"/>
      <c r="E2" s="5"/>
      <c r="F2" s="17"/>
      <c r="G2" s="18"/>
      <c r="H2" s="133" t="s">
        <v>1</v>
      </c>
      <c r="I2" s="133"/>
      <c r="J2" s="19"/>
      <c r="K2" s="13"/>
      <c r="L2" s="13"/>
      <c r="M2" s="13"/>
      <c r="N2" s="13"/>
      <c r="O2" s="13"/>
    </row>
    <row r="3" spans="1:23" ht="15.75">
      <c r="A3" s="14"/>
      <c r="B3" s="15"/>
      <c r="C3" s="16"/>
      <c r="D3" s="4"/>
      <c r="E3" s="5"/>
      <c r="F3" s="17"/>
      <c r="H3" s="21"/>
      <c r="I3" s="8" t="s">
        <v>2</v>
      </c>
      <c r="J3" s="8"/>
      <c r="K3" s="13"/>
      <c r="L3" s="13"/>
      <c r="M3" s="13"/>
      <c r="N3" s="13"/>
      <c r="O3" s="13"/>
    </row>
    <row r="4" spans="1:23" ht="10.5" hidden="1" customHeight="1">
      <c r="A4" s="14"/>
      <c r="B4" s="22"/>
      <c r="C4" s="16"/>
      <c r="D4" s="4"/>
      <c r="E4" s="5"/>
      <c r="F4" s="17"/>
      <c r="H4" s="21"/>
      <c r="I4" s="8"/>
      <c r="J4" s="8"/>
      <c r="K4" s="13"/>
      <c r="L4" s="13"/>
      <c r="M4" s="13"/>
      <c r="N4" s="13"/>
      <c r="O4" s="13"/>
    </row>
    <row r="5" spans="1:23" ht="15.75">
      <c r="A5" s="14"/>
      <c r="B5" s="22"/>
      <c r="C5" s="16"/>
      <c r="D5" s="4"/>
      <c r="E5" s="5"/>
      <c r="F5" s="17"/>
      <c r="H5" s="21"/>
      <c r="I5" s="8" t="s">
        <v>160</v>
      </c>
      <c r="J5" s="8"/>
      <c r="K5" s="13"/>
      <c r="L5" s="13"/>
      <c r="M5" s="13"/>
      <c r="N5" s="13"/>
      <c r="O5" s="13"/>
      <c r="W5" s="23"/>
    </row>
    <row r="6" spans="1:23" s="29" customFormat="1" ht="15.75">
      <c r="A6" s="134" t="s">
        <v>3</v>
      </c>
      <c r="B6" s="134"/>
      <c r="C6" s="134"/>
      <c r="D6" s="134"/>
      <c r="E6" s="134"/>
      <c r="F6" s="134"/>
      <c r="G6" s="135"/>
      <c r="H6" s="135"/>
      <c r="I6" s="135"/>
      <c r="J6" s="24"/>
      <c r="K6" s="25"/>
      <c r="L6" s="25"/>
      <c r="M6" s="25"/>
      <c r="N6" s="25"/>
      <c r="O6" s="25"/>
      <c r="P6" s="26"/>
      <c r="Q6" s="27"/>
      <c r="R6" s="28"/>
      <c r="T6" s="25"/>
    </row>
    <row r="7" spans="1:23" s="29" customFormat="1" ht="15.75" customHeight="1">
      <c r="A7" s="136" t="s">
        <v>4</v>
      </c>
      <c r="B7" s="136"/>
      <c r="C7" s="136"/>
      <c r="D7" s="136"/>
      <c r="E7" s="136"/>
      <c r="F7" s="136"/>
      <c r="G7" s="135"/>
      <c r="H7" s="135"/>
      <c r="I7" s="135"/>
      <c r="J7" s="24"/>
      <c r="K7" s="25"/>
      <c r="L7" s="25"/>
      <c r="M7" s="25"/>
      <c r="N7" s="25"/>
      <c r="O7" s="25"/>
      <c r="P7" s="26"/>
      <c r="Q7" s="27"/>
      <c r="R7" s="28"/>
      <c r="T7" s="25"/>
    </row>
    <row r="8" spans="1:23" s="29" customFormat="1" ht="16.5" customHeight="1">
      <c r="A8" s="136" t="s">
        <v>161</v>
      </c>
      <c r="B8" s="136"/>
      <c r="C8" s="136"/>
      <c r="D8" s="136"/>
      <c r="E8" s="136"/>
      <c r="F8" s="136"/>
      <c r="G8" s="135"/>
      <c r="H8" s="135"/>
      <c r="I8" s="135"/>
      <c r="J8" s="24"/>
      <c r="K8" s="25"/>
      <c r="L8" s="25"/>
      <c r="M8" s="25"/>
      <c r="N8" s="25"/>
      <c r="O8" s="25"/>
      <c r="P8" s="26"/>
      <c r="Q8" s="27"/>
      <c r="R8" s="28"/>
      <c r="T8" s="25"/>
    </row>
    <row r="9" spans="1:23" ht="11.25" hidden="1" customHeight="1">
      <c r="A9" s="134"/>
      <c r="B9" s="134"/>
      <c r="C9" s="134"/>
      <c r="D9" s="134"/>
      <c r="E9" s="134"/>
      <c r="F9" s="134"/>
      <c r="G9" s="137"/>
      <c r="K9" s="13"/>
      <c r="L9" s="13"/>
      <c r="M9" s="13"/>
      <c r="N9" s="13"/>
      <c r="O9" s="13"/>
    </row>
    <row r="10" spans="1:23" s="29" customFormat="1" ht="63.75" customHeight="1">
      <c r="A10" s="30" t="s">
        <v>5</v>
      </c>
      <c r="B10" s="30" t="s">
        <v>6</v>
      </c>
      <c r="C10" s="30" t="s">
        <v>7</v>
      </c>
      <c r="D10" s="31"/>
      <c r="E10" s="32" t="s">
        <v>8</v>
      </c>
      <c r="F10" s="138" t="s">
        <v>9</v>
      </c>
      <c r="G10" s="139"/>
      <c r="H10" s="140" t="s">
        <v>10</v>
      </c>
      <c r="I10" s="141"/>
      <c r="J10" s="33"/>
      <c r="K10" s="34"/>
      <c r="L10" s="35"/>
      <c r="M10" s="35"/>
      <c r="N10" s="35"/>
      <c r="O10" s="34"/>
      <c r="P10" s="26"/>
      <c r="Q10" s="36"/>
      <c r="R10" s="28"/>
      <c r="T10" s="25"/>
    </row>
    <row r="11" spans="1:23" s="29" customFormat="1" ht="21.75" customHeight="1">
      <c r="A11" s="30"/>
      <c r="B11" s="37"/>
      <c r="C11" s="37"/>
      <c r="D11" s="38"/>
      <c r="E11" s="39" t="s">
        <v>11</v>
      </c>
      <c r="F11" s="40" t="s">
        <v>12</v>
      </c>
      <c r="G11" s="40" t="s">
        <v>13</v>
      </c>
      <c r="H11" s="40" t="s">
        <v>14</v>
      </c>
      <c r="I11" s="40" t="s">
        <v>13</v>
      </c>
      <c r="J11" s="41" t="s">
        <v>15</v>
      </c>
      <c r="K11" s="42"/>
      <c r="L11" s="42"/>
      <c r="M11" s="42"/>
      <c r="N11" s="42"/>
      <c r="O11" s="42"/>
      <c r="P11" s="26"/>
      <c r="Q11" s="43" t="s">
        <v>16</v>
      </c>
      <c r="R11" s="44" t="s">
        <v>17</v>
      </c>
      <c r="S11" s="26"/>
      <c r="T11" s="25"/>
    </row>
    <row r="12" spans="1:23" s="55" customFormat="1" ht="10.5" customHeight="1">
      <c r="A12" s="45">
        <v>1</v>
      </c>
      <c r="B12" s="45">
        <v>2</v>
      </c>
      <c r="C12" s="45">
        <v>3</v>
      </c>
      <c r="D12" s="46"/>
      <c r="E12" s="47">
        <v>4</v>
      </c>
      <c r="F12" s="48">
        <v>5</v>
      </c>
      <c r="G12" s="49">
        <v>6</v>
      </c>
      <c r="H12" s="49">
        <v>7</v>
      </c>
      <c r="I12" s="49">
        <v>8</v>
      </c>
      <c r="J12" s="50"/>
      <c r="K12" s="51"/>
      <c r="L12" s="51"/>
      <c r="M12" s="51"/>
      <c r="N12" s="51"/>
      <c r="O12" s="51"/>
      <c r="P12" s="52"/>
      <c r="Q12" s="53"/>
      <c r="R12" s="54"/>
      <c r="T12" s="56"/>
    </row>
    <row r="13" spans="1:23" s="69" customFormat="1">
      <c r="A13" s="57" t="s">
        <v>18</v>
      </c>
      <c r="B13" s="58" t="s">
        <v>19</v>
      </c>
      <c r="C13" s="59" t="s">
        <v>20</v>
      </c>
      <c r="D13" s="60"/>
      <c r="E13" s="61">
        <f>F13/1.2-0.01</f>
        <v>528.18553148043054</v>
      </c>
      <c r="F13" s="62">
        <f>[1]легковые!M46</f>
        <v>633.83463777651662</v>
      </c>
      <c r="G13" s="63">
        <f>F13*1.2</f>
        <v>760.60156533181987</v>
      </c>
      <c r="H13" s="119">
        <f>I13/1.2</f>
        <v>666.66666666666674</v>
      </c>
      <c r="I13" s="122">
        <v>800</v>
      </c>
      <c r="J13" s="64"/>
      <c r="K13" s="65"/>
      <c r="L13" s="65"/>
      <c r="M13" s="65"/>
      <c r="N13" s="65"/>
      <c r="O13" s="65"/>
      <c r="P13" s="66">
        <f>G13-Q13</f>
        <v>42.431565331819911</v>
      </c>
      <c r="Q13" s="67">
        <v>718.17</v>
      </c>
      <c r="R13" s="68">
        <f>G13/Q13*100-100</f>
        <v>5.9082898661625904</v>
      </c>
      <c r="T13" s="69">
        <v>800</v>
      </c>
      <c r="U13" s="70"/>
    </row>
    <row r="14" spans="1:23" s="69" customFormat="1">
      <c r="A14" s="57" t="s">
        <v>21</v>
      </c>
      <c r="B14" s="58" t="s">
        <v>22</v>
      </c>
      <c r="C14" s="59" t="s">
        <v>23</v>
      </c>
      <c r="D14" s="60"/>
      <c r="E14" s="61">
        <f>F14/1.2</f>
        <v>528.51256365846655</v>
      </c>
      <c r="F14" s="62">
        <f>[1]легковые!D46</f>
        <v>634.21507639015977</v>
      </c>
      <c r="G14" s="63">
        <f t="shared" ref="G14:G70" si="0">F14*1.2</f>
        <v>761.05809166819165</v>
      </c>
      <c r="H14" s="120"/>
      <c r="I14" s="123"/>
      <c r="J14" s="64"/>
      <c r="K14" s="65"/>
      <c r="L14" s="65"/>
      <c r="M14" s="65"/>
      <c r="N14" s="65"/>
      <c r="O14" s="65"/>
      <c r="P14" s="66">
        <f>G14-Q14</f>
        <v>42.018091668191687</v>
      </c>
      <c r="Q14" s="67">
        <v>719.04</v>
      </c>
      <c r="R14" s="68">
        <f>G14/Q14*100-100</f>
        <v>5.8436375818023549</v>
      </c>
      <c r="U14" s="70"/>
    </row>
    <row r="15" spans="1:23" s="69" customFormat="1" hidden="1">
      <c r="A15" s="57" t="s">
        <v>24</v>
      </c>
      <c r="B15" s="58"/>
      <c r="C15" s="59"/>
      <c r="D15" s="60"/>
      <c r="E15" s="61"/>
      <c r="F15" s="62"/>
      <c r="G15" s="63"/>
      <c r="H15" s="120"/>
      <c r="I15" s="123"/>
      <c r="J15" s="64"/>
      <c r="K15" s="65"/>
      <c r="L15" s="65"/>
      <c r="M15" s="65"/>
      <c r="N15" s="65"/>
      <c r="O15" s="65"/>
      <c r="P15" s="66"/>
      <c r="Q15" s="67"/>
      <c r="R15" s="68"/>
      <c r="U15" s="70"/>
    </row>
    <row r="16" spans="1:23" s="69" customFormat="1" ht="12.75" customHeight="1">
      <c r="A16" s="57" t="s">
        <v>24</v>
      </c>
      <c r="B16" s="58" t="s">
        <v>25</v>
      </c>
      <c r="C16" s="59" t="s">
        <v>26</v>
      </c>
      <c r="D16" s="60"/>
      <c r="E16" s="61">
        <f t="shared" ref="E16:E74" si="1">F16/1.2</f>
        <v>527.84894027904124</v>
      </c>
      <c r="F16" s="62">
        <f>[1]легковые!J46</f>
        <v>633.41872833484945</v>
      </c>
      <c r="G16" s="63">
        <f>F16*1.2</f>
        <v>760.10247400181936</v>
      </c>
      <c r="H16" s="121"/>
      <c r="I16" s="124"/>
      <c r="J16" s="64"/>
      <c r="K16" s="65"/>
      <c r="L16" s="65"/>
      <c r="M16" s="65"/>
      <c r="N16" s="65"/>
      <c r="O16" s="65"/>
      <c r="P16" s="66">
        <f>G16-Q16</f>
        <v>41.35247400181936</v>
      </c>
      <c r="Q16" s="67">
        <v>718.75</v>
      </c>
      <c r="R16" s="68">
        <f>G16/Q16*100-100</f>
        <v>5.7533876872096528</v>
      </c>
      <c r="U16" s="70"/>
    </row>
    <row r="17" spans="1:21" s="69" customFormat="1" hidden="1">
      <c r="A17" s="57"/>
      <c r="B17" s="58" t="s">
        <v>27</v>
      </c>
      <c r="C17" s="59" t="s">
        <v>28</v>
      </c>
      <c r="D17" s="60"/>
      <c r="E17" s="61">
        <f>F17/1.2</f>
        <v>599.04161665058541</v>
      </c>
      <c r="F17" s="62">
        <f>[1]легковые!AI46</f>
        <v>718.8499399807024</v>
      </c>
      <c r="G17" s="63">
        <f t="shared" si="0"/>
        <v>862.61992797684286</v>
      </c>
      <c r="H17" s="71"/>
      <c r="I17" s="63"/>
      <c r="J17" s="72"/>
      <c r="K17" s="65"/>
      <c r="L17" s="65"/>
      <c r="M17" s="65"/>
      <c r="N17" s="65"/>
      <c r="O17" s="65"/>
      <c r="P17" s="66"/>
      <c r="Q17" s="67"/>
      <c r="R17" s="68"/>
      <c r="U17" s="70"/>
    </row>
    <row r="18" spans="1:21" s="69" customFormat="1" hidden="1">
      <c r="A18" s="57"/>
      <c r="B18" s="58"/>
      <c r="C18" s="59"/>
      <c r="D18" s="60"/>
      <c r="E18" s="61"/>
      <c r="F18" s="62"/>
      <c r="G18" s="63">
        <f t="shared" si="0"/>
        <v>0</v>
      </c>
      <c r="H18" s="71"/>
      <c r="I18" s="63"/>
      <c r="J18" s="72"/>
      <c r="K18" s="65"/>
      <c r="L18" s="65"/>
      <c r="M18" s="65"/>
      <c r="N18" s="65"/>
      <c r="O18" s="65"/>
      <c r="P18" s="66"/>
      <c r="Q18" s="67"/>
      <c r="R18" s="68"/>
      <c r="U18" s="70"/>
    </row>
    <row r="19" spans="1:21" s="69" customFormat="1" hidden="1">
      <c r="A19" s="57"/>
      <c r="B19" s="58" t="s">
        <v>29</v>
      </c>
      <c r="C19" s="59" t="s">
        <v>30</v>
      </c>
      <c r="D19" s="60"/>
      <c r="E19" s="61">
        <f>F19/1.2</f>
        <v>200.43829018790547</v>
      </c>
      <c r="F19" s="62">
        <f>[1]легковые!AO46</f>
        <v>240.52594822548656</v>
      </c>
      <c r="G19" s="63">
        <f t="shared" si="0"/>
        <v>288.63113787058387</v>
      </c>
      <c r="H19" s="71"/>
      <c r="I19" s="63"/>
      <c r="J19" s="72"/>
      <c r="K19" s="65"/>
      <c r="L19" s="65"/>
      <c r="M19" s="65"/>
      <c r="N19" s="65"/>
      <c r="O19" s="65"/>
      <c r="P19" s="66"/>
      <c r="Q19" s="67"/>
      <c r="R19" s="68"/>
      <c r="U19" s="70"/>
    </row>
    <row r="20" spans="1:21" s="69" customFormat="1">
      <c r="A20" s="57" t="s">
        <v>31</v>
      </c>
      <c r="B20" s="58" t="s">
        <v>32</v>
      </c>
      <c r="C20" s="73" t="s">
        <v>33</v>
      </c>
      <c r="D20" s="60"/>
      <c r="E20" s="61">
        <f>F20/1.2</f>
        <v>599.04161665058541</v>
      </c>
      <c r="F20" s="62">
        <f>[1]легковые!AI46</f>
        <v>718.8499399807024</v>
      </c>
      <c r="G20" s="63">
        <f>F20*1.2</f>
        <v>862.61992797684286</v>
      </c>
      <c r="H20" s="119">
        <f>I20/1.2</f>
        <v>1250</v>
      </c>
      <c r="I20" s="74">
        <v>1500</v>
      </c>
      <c r="J20" s="72"/>
      <c r="K20" s="65"/>
      <c r="L20" s="65"/>
      <c r="M20" s="65"/>
      <c r="N20" s="65"/>
      <c r="O20" s="65"/>
      <c r="P20" s="66">
        <f>G20-Q20</f>
        <v>27.099927976842878</v>
      </c>
      <c r="Q20" s="67">
        <v>835.52</v>
      </c>
      <c r="R20" s="68">
        <f>G20/Q20*100-100</f>
        <v>3.2434804644823458</v>
      </c>
      <c r="T20" s="66"/>
      <c r="U20" s="70"/>
    </row>
    <row r="21" spans="1:21" s="69" customFormat="1" ht="12.75" hidden="1" customHeight="1">
      <c r="A21" s="57" t="s">
        <v>34</v>
      </c>
      <c r="B21" s="58"/>
      <c r="C21" s="59"/>
      <c r="D21" s="60"/>
      <c r="E21" s="61">
        <f t="shared" si="1"/>
        <v>0</v>
      </c>
      <c r="F21" s="62"/>
      <c r="G21" s="63"/>
      <c r="H21" s="120"/>
      <c r="I21" s="74"/>
      <c r="J21" s="72"/>
      <c r="K21" s="65"/>
      <c r="L21" s="65"/>
      <c r="M21" s="65"/>
      <c r="N21" s="65"/>
      <c r="O21" s="65"/>
      <c r="P21" s="66"/>
      <c r="Q21" s="67"/>
      <c r="R21" s="68"/>
      <c r="U21" s="70"/>
    </row>
    <row r="22" spans="1:21" s="69" customFormat="1" ht="12.75" hidden="1" customHeight="1">
      <c r="A22" s="57"/>
      <c r="B22" s="58" t="s">
        <v>35</v>
      </c>
      <c r="C22" s="59" t="s">
        <v>36</v>
      </c>
      <c r="D22" s="60"/>
      <c r="E22" s="61">
        <f t="shared" si="1"/>
        <v>610.66234147720411</v>
      </c>
      <c r="F22" s="62">
        <f>[1]легковые!AF46</f>
        <v>732.79480977264495</v>
      </c>
      <c r="G22" s="63">
        <f t="shared" si="0"/>
        <v>879.35377172717392</v>
      </c>
      <c r="H22" s="120"/>
      <c r="I22" s="74">
        <f>H22*1.2</f>
        <v>0</v>
      </c>
      <c r="J22" s="72"/>
      <c r="K22" s="65"/>
      <c r="L22" s="65"/>
      <c r="M22" s="65"/>
      <c r="N22" s="65"/>
      <c r="O22" s="65"/>
      <c r="P22" s="66"/>
      <c r="Q22" s="67"/>
      <c r="R22" s="68"/>
      <c r="U22" s="70"/>
    </row>
    <row r="23" spans="1:21" s="69" customFormat="1" ht="12.75" hidden="1" customHeight="1">
      <c r="A23" s="57"/>
      <c r="B23" s="58" t="s">
        <v>37</v>
      </c>
      <c r="C23" s="59" t="s">
        <v>38</v>
      </c>
      <c r="D23" s="60"/>
      <c r="E23" s="61">
        <f t="shared" si="1"/>
        <v>1040.6297401405309</v>
      </c>
      <c r="F23" s="62">
        <f>[1]легковые!R46</f>
        <v>1248.7556881686371</v>
      </c>
      <c r="G23" s="63">
        <f t="shared" si="0"/>
        <v>1498.5068258023646</v>
      </c>
      <c r="H23" s="121"/>
      <c r="I23" s="74">
        <f>H23*1.2</f>
        <v>0</v>
      </c>
      <c r="J23" s="72"/>
      <c r="K23" s="65"/>
      <c r="L23" s="65"/>
      <c r="M23" s="65"/>
      <c r="N23" s="65"/>
      <c r="O23" s="65"/>
      <c r="P23" s="66"/>
      <c r="Q23" s="67"/>
      <c r="R23" s="68"/>
      <c r="U23" s="70"/>
    </row>
    <row r="24" spans="1:21" s="69" customFormat="1" ht="12.75" hidden="1" customHeight="1">
      <c r="A24" s="57"/>
      <c r="B24" s="58" t="s">
        <v>39</v>
      </c>
      <c r="C24" s="59" t="s">
        <v>40</v>
      </c>
      <c r="D24" s="60"/>
      <c r="E24" s="61">
        <f t="shared" si="1"/>
        <v>487.50916940283798</v>
      </c>
      <c r="F24" s="62">
        <f>[1]легковые!X46</f>
        <v>585.01100328340556</v>
      </c>
      <c r="G24" s="63">
        <f t="shared" si="0"/>
        <v>702.01320394008667</v>
      </c>
      <c r="H24" s="71"/>
      <c r="I24" s="74">
        <f>H24*1.2</f>
        <v>0</v>
      </c>
      <c r="J24" s="72"/>
      <c r="K24" s="65"/>
      <c r="L24" s="65"/>
      <c r="M24" s="65"/>
      <c r="N24" s="65"/>
      <c r="O24" s="65"/>
      <c r="P24" s="66"/>
      <c r="Q24" s="67"/>
      <c r="R24" s="68"/>
      <c r="U24" s="70"/>
    </row>
    <row r="25" spans="1:21" s="69" customFormat="1" ht="12.75" hidden="1" customHeight="1">
      <c r="A25" s="57"/>
      <c r="B25" s="58" t="s">
        <v>41</v>
      </c>
      <c r="C25" s="59" t="s">
        <v>42</v>
      </c>
      <c r="D25" s="60"/>
      <c r="E25" s="61">
        <f t="shared" si="1"/>
        <v>577.57702654758782</v>
      </c>
      <c r="F25" s="62">
        <f>[1]легковые!AC46</f>
        <v>693.09243185710534</v>
      </c>
      <c r="G25" s="63">
        <f t="shared" si="0"/>
        <v>831.71091822852634</v>
      </c>
      <c r="H25" s="71"/>
      <c r="I25" s="74">
        <f>H25*1.2</f>
        <v>0</v>
      </c>
      <c r="J25" s="72"/>
      <c r="K25" s="65"/>
      <c r="L25" s="65"/>
      <c r="M25" s="65"/>
      <c r="N25" s="65"/>
      <c r="O25" s="65"/>
      <c r="P25" s="66"/>
      <c r="Q25" s="67"/>
      <c r="R25" s="68"/>
      <c r="U25" s="70"/>
    </row>
    <row r="26" spans="1:21" s="69" customFormat="1" ht="12.75" hidden="1" customHeight="1">
      <c r="A26" s="57"/>
      <c r="B26" s="58" t="s">
        <v>43</v>
      </c>
      <c r="C26" s="59" t="s">
        <v>44</v>
      </c>
      <c r="D26" s="60"/>
      <c r="E26" s="61">
        <f t="shared" si="1"/>
        <v>469.44931513329391</v>
      </c>
      <c r="F26" s="62">
        <f>[1]легковые!U46</f>
        <v>563.33917815995267</v>
      </c>
      <c r="G26" s="63">
        <f t="shared" si="0"/>
        <v>676.00701379194322</v>
      </c>
      <c r="H26" s="71"/>
      <c r="I26" s="74">
        <f>H26*1.2</f>
        <v>0</v>
      </c>
      <c r="J26" s="72"/>
      <c r="K26" s="65"/>
      <c r="L26" s="65"/>
      <c r="M26" s="65"/>
      <c r="N26" s="65"/>
      <c r="O26" s="65"/>
      <c r="P26" s="66"/>
      <c r="Q26" s="67"/>
      <c r="R26" s="68"/>
      <c r="U26" s="70"/>
    </row>
    <row r="27" spans="1:21" s="69" customFormat="1" ht="61.5" customHeight="1">
      <c r="A27" s="57" t="s">
        <v>34</v>
      </c>
      <c r="B27" s="58" t="s">
        <v>45</v>
      </c>
      <c r="C27" s="75" t="s">
        <v>46</v>
      </c>
      <c r="D27" s="76"/>
      <c r="E27" s="61">
        <f t="shared" si="1"/>
        <v>637.16551854029092</v>
      </c>
      <c r="F27" s="62">
        <f>SUM(F22:F26)/5</f>
        <v>764.5986222483491</v>
      </c>
      <c r="G27" s="63">
        <f t="shared" si="0"/>
        <v>917.51834669801895</v>
      </c>
      <c r="H27" s="71">
        <f>I27/1.2</f>
        <v>1000</v>
      </c>
      <c r="I27" s="74">
        <v>1200</v>
      </c>
      <c r="J27" s="72">
        <v>1200</v>
      </c>
      <c r="K27" s="65"/>
      <c r="L27" s="65"/>
      <c r="M27" s="65"/>
      <c r="N27" s="65"/>
      <c r="O27" s="65"/>
      <c r="P27" s="66">
        <f t="shared" ref="P27:P37" si="2">G27-Q27</f>
        <v>51.648346698018941</v>
      </c>
      <c r="Q27" s="67">
        <v>865.87</v>
      </c>
      <c r="R27" s="68">
        <f>G27/Q27*100-100</f>
        <v>5.9649077457376762</v>
      </c>
      <c r="T27" s="66"/>
      <c r="U27" s="70"/>
    </row>
    <row r="28" spans="1:21" s="69" customFormat="1" ht="24" customHeight="1">
      <c r="A28" s="57" t="s">
        <v>47</v>
      </c>
      <c r="B28" s="58" t="s">
        <v>48</v>
      </c>
      <c r="C28" s="75" t="s">
        <v>49</v>
      </c>
      <c r="D28" s="76"/>
      <c r="E28" s="61">
        <f>F28/1.2</f>
        <v>653.77992016596579</v>
      </c>
      <c r="F28" s="62">
        <f>'[1]прочие грузовые'!AR48</f>
        <v>784.53590419915895</v>
      </c>
      <c r="G28" s="63">
        <f>F28*1.2</f>
        <v>941.44308503899072</v>
      </c>
      <c r="H28" s="125">
        <f>I28/1.2</f>
        <v>1083.3333333333335</v>
      </c>
      <c r="I28" s="128">
        <v>1300</v>
      </c>
      <c r="J28" s="72"/>
      <c r="K28" s="65"/>
      <c r="L28" s="65"/>
      <c r="M28" s="65"/>
      <c r="N28" s="65"/>
      <c r="O28" s="65"/>
      <c r="P28" s="66">
        <f>G28-Q28</f>
        <v>52.993085038990671</v>
      </c>
      <c r="Q28" s="67">
        <v>888.45</v>
      </c>
      <c r="R28" s="68">
        <f>G28/Q28*100-100</f>
        <v>5.9646671212775857</v>
      </c>
      <c r="T28" s="66"/>
      <c r="U28" s="70"/>
    </row>
    <row r="29" spans="1:21" s="69" customFormat="1" ht="24" customHeight="1">
      <c r="A29" s="57" t="s">
        <v>50</v>
      </c>
      <c r="B29" s="58" t="s">
        <v>51</v>
      </c>
      <c r="C29" s="59" t="s">
        <v>52</v>
      </c>
      <c r="D29" s="60"/>
      <c r="E29" s="61">
        <f t="shared" si="1"/>
        <v>653.70736283515612</v>
      </c>
      <c r="F29" s="61">
        <f>'[1]прочие грузовые'!J48</f>
        <v>784.44883540218734</v>
      </c>
      <c r="G29" s="63">
        <f t="shared" si="0"/>
        <v>941.33860248262476</v>
      </c>
      <c r="H29" s="126"/>
      <c r="I29" s="129"/>
      <c r="J29" s="72"/>
      <c r="K29" s="65"/>
      <c r="L29" s="65"/>
      <c r="M29" s="65"/>
      <c r="N29" s="65"/>
      <c r="O29" s="65"/>
      <c r="P29" s="66">
        <f t="shared" si="2"/>
        <v>51.068602482624783</v>
      </c>
      <c r="Q29" s="67">
        <v>890.27</v>
      </c>
      <c r="R29" s="68">
        <f t="shared" ref="R29:R37" si="3">G29/Q29*100-100</f>
        <v>5.7363049954086733</v>
      </c>
      <c r="U29" s="70"/>
    </row>
    <row r="30" spans="1:21" s="69" customFormat="1" ht="15" customHeight="1">
      <c r="A30" s="57" t="s">
        <v>53</v>
      </c>
      <c r="B30" s="58" t="s">
        <v>54</v>
      </c>
      <c r="C30" s="59" t="s">
        <v>55</v>
      </c>
      <c r="D30" s="60"/>
      <c r="E30" s="61">
        <f t="shared" si="1"/>
        <v>641.77951814605865</v>
      </c>
      <c r="F30" s="61">
        <f>'[1]прочие грузовые'!G48</f>
        <v>770.1354217752704</v>
      </c>
      <c r="G30" s="63">
        <f>F30*1.2</f>
        <v>924.16250613032446</v>
      </c>
      <c r="H30" s="126"/>
      <c r="I30" s="129"/>
      <c r="J30" s="72"/>
      <c r="K30" s="65"/>
      <c r="L30" s="65"/>
      <c r="M30" s="65"/>
      <c r="N30" s="65"/>
      <c r="O30" s="65"/>
      <c r="P30" s="66">
        <f t="shared" si="2"/>
        <v>20.912506130324459</v>
      </c>
      <c r="Q30" s="67">
        <v>903.25</v>
      </c>
      <c r="R30" s="68">
        <f t="shared" si="3"/>
        <v>2.3152511630583348</v>
      </c>
      <c r="U30" s="70"/>
    </row>
    <row r="31" spans="1:21" s="69" customFormat="1">
      <c r="A31" s="57" t="s">
        <v>56</v>
      </c>
      <c r="B31" s="58" t="s">
        <v>57</v>
      </c>
      <c r="C31" s="59" t="s">
        <v>58</v>
      </c>
      <c r="D31" s="60"/>
      <c r="E31" s="61">
        <f>F31/1.2</f>
        <v>663.62887746515185</v>
      </c>
      <c r="F31" s="61">
        <f>'[1]прочие грузовые'!M48</f>
        <v>796.35465295818221</v>
      </c>
      <c r="G31" s="63">
        <f>F31*1.2-0.01</f>
        <v>955.61558354981867</v>
      </c>
      <c r="H31" s="127"/>
      <c r="I31" s="130"/>
      <c r="J31" s="77"/>
      <c r="K31" s="65"/>
      <c r="L31" s="65"/>
      <c r="M31" s="65"/>
      <c r="N31" s="65"/>
      <c r="O31" s="65"/>
      <c r="P31" s="66">
        <f t="shared" si="2"/>
        <v>53.575583549818703</v>
      </c>
      <c r="Q31" s="67">
        <v>902.04</v>
      </c>
      <c r="R31" s="68">
        <f t="shared" si="3"/>
        <v>5.9393800219301482</v>
      </c>
      <c r="U31" s="70"/>
    </row>
    <row r="32" spans="1:21" s="69" customFormat="1" ht="30" customHeight="1">
      <c r="A32" s="57" t="s">
        <v>59</v>
      </c>
      <c r="B32" s="58" t="s">
        <v>60</v>
      </c>
      <c r="C32" s="59" t="s">
        <v>61</v>
      </c>
      <c r="D32" s="60"/>
      <c r="E32" s="61">
        <f t="shared" si="1"/>
        <v>928.05779308428259</v>
      </c>
      <c r="F32" s="61">
        <f>'[1]прочие грузовые'!D48</f>
        <v>1113.669351701139</v>
      </c>
      <c r="G32" s="63">
        <f>F32*1.2</f>
        <v>1336.4032220413667</v>
      </c>
      <c r="H32" s="71">
        <f>I32/1.2</f>
        <v>1666.6666666666667</v>
      </c>
      <c r="I32" s="63">
        <v>2000</v>
      </c>
      <c r="J32" s="77">
        <v>2000</v>
      </c>
      <c r="K32" s="65"/>
      <c r="L32" s="65"/>
      <c r="M32" s="65"/>
      <c r="N32" s="65"/>
      <c r="O32" s="65"/>
      <c r="P32" s="66">
        <f t="shared" si="2"/>
        <v>74.55322204136678</v>
      </c>
      <c r="Q32" s="67">
        <v>1261.8499999999999</v>
      </c>
      <c r="R32" s="68">
        <f t="shared" si="3"/>
        <v>5.9082475762861435</v>
      </c>
      <c r="U32" s="70"/>
    </row>
    <row r="33" spans="1:21" s="69" customFormat="1" ht="12.75" customHeight="1">
      <c r="A33" s="57" t="s">
        <v>62</v>
      </c>
      <c r="B33" s="58" t="s">
        <v>63</v>
      </c>
      <c r="C33" s="59" t="s">
        <v>64</v>
      </c>
      <c r="D33" s="60"/>
      <c r="E33" s="61">
        <f t="shared" si="1"/>
        <v>630.80455376852854</v>
      </c>
      <c r="F33" s="61">
        <f>'[1]прочие грузовые'!P48</f>
        <v>756.96546452223424</v>
      </c>
      <c r="G33" s="63">
        <f t="shared" si="0"/>
        <v>908.35855742668105</v>
      </c>
      <c r="H33" s="119">
        <f>I33/1.2</f>
        <v>1333.3333333333335</v>
      </c>
      <c r="I33" s="125">
        <v>1600</v>
      </c>
      <c r="J33" s="77"/>
      <c r="K33" s="65"/>
      <c r="L33" s="65"/>
      <c r="M33" s="65"/>
      <c r="N33" s="65"/>
      <c r="O33" s="65"/>
      <c r="P33" s="66">
        <f t="shared" si="2"/>
        <v>50.348557426681054</v>
      </c>
      <c r="Q33" s="67">
        <v>858.01</v>
      </c>
      <c r="R33" s="68">
        <f t="shared" si="3"/>
        <v>5.8680618438807386</v>
      </c>
      <c r="U33" s="70"/>
    </row>
    <row r="34" spans="1:21" s="69" customFormat="1" ht="12.75" customHeight="1">
      <c r="A34" s="57" t="s">
        <v>65</v>
      </c>
      <c r="B34" s="58" t="s">
        <v>63</v>
      </c>
      <c r="C34" s="59" t="s">
        <v>66</v>
      </c>
      <c r="D34" s="60"/>
      <c r="E34" s="61">
        <f t="shared" si="1"/>
        <v>633.40616801423255</v>
      </c>
      <c r="F34" s="61">
        <f>'[1]прочие грузовые'!S48</f>
        <v>760.08740161707897</v>
      </c>
      <c r="G34" s="63">
        <f>F34*1.2</f>
        <v>912.10488194049469</v>
      </c>
      <c r="H34" s="131"/>
      <c r="I34" s="126"/>
      <c r="J34" s="77">
        <v>1600</v>
      </c>
      <c r="K34" s="65"/>
      <c r="L34" s="65"/>
      <c r="M34" s="65"/>
      <c r="N34" s="65"/>
      <c r="O34" s="65"/>
      <c r="P34" s="66">
        <f t="shared" si="2"/>
        <v>51.264881940494661</v>
      </c>
      <c r="Q34" s="67">
        <v>860.84</v>
      </c>
      <c r="R34" s="68">
        <f t="shared" si="3"/>
        <v>5.9552160611141147</v>
      </c>
      <c r="U34" s="70"/>
    </row>
    <row r="35" spans="1:21" s="69" customFormat="1" ht="12.75" customHeight="1">
      <c r="A35" s="57" t="s">
        <v>67</v>
      </c>
      <c r="B35" s="58" t="s">
        <v>68</v>
      </c>
      <c r="C35" s="59" t="s">
        <v>69</v>
      </c>
      <c r="D35" s="60"/>
      <c r="E35" s="61">
        <f t="shared" si="1"/>
        <v>636.06221209793205</v>
      </c>
      <c r="F35" s="61">
        <f>'[1]прочие грузовые'!AA48</f>
        <v>763.27465451751846</v>
      </c>
      <c r="G35" s="63">
        <f>F35*1.2-0.01</f>
        <v>915.91958542102213</v>
      </c>
      <c r="H35" s="132"/>
      <c r="I35" s="127"/>
      <c r="J35" s="77"/>
      <c r="K35" s="65"/>
      <c r="L35" s="65"/>
      <c r="M35" s="65"/>
      <c r="N35" s="65"/>
      <c r="O35" s="65"/>
      <c r="P35" s="66">
        <f t="shared" si="2"/>
        <v>49.739585421022184</v>
      </c>
      <c r="Q35" s="67">
        <v>866.18</v>
      </c>
      <c r="R35" s="68">
        <f t="shared" si="3"/>
        <v>5.742407515876863</v>
      </c>
      <c r="U35" s="70"/>
    </row>
    <row r="36" spans="1:21" s="69" customFormat="1" ht="12.75" customHeight="1">
      <c r="A36" s="57" t="s">
        <v>70</v>
      </c>
      <c r="B36" s="58" t="s">
        <v>71</v>
      </c>
      <c r="C36" s="59" t="s">
        <v>72</v>
      </c>
      <c r="D36" s="60"/>
      <c r="E36" s="61">
        <f t="shared" si="1"/>
        <v>651.3646209582821</v>
      </c>
      <c r="F36" s="61">
        <f>'[1]прочие грузовые'!AD48</f>
        <v>781.63754514993843</v>
      </c>
      <c r="G36" s="63">
        <f t="shared" si="0"/>
        <v>937.96505417992603</v>
      </c>
      <c r="H36" s="78">
        <f>I36/1.2</f>
        <v>1666.6666666666667</v>
      </c>
      <c r="I36" s="79">
        <v>2000</v>
      </c>
      <c r="J36" s="77">
        <v>2000</v>
      </c>
      <c r="K36" s="65"/>
      <c r="L36" s="65"/>
      <c r="M36" s="65"/>
      <c r="N36" s="65"/>
      <c r="O36" s="65"/>
      <c r="P36" s="66">
        <f t="shared" si="2"/>
        <v>53.075054179926042</v>
      </c>
      <c r="Q36" s="67">
        <v>884.89</v>
      </c>
      <c r="R36" s="68">
        <f t="shared" si="3"/>
        <v>5.9979267682905117</v>
      </c>
      <c r="U36" s="70"/>
    </row>
    <row r="37" spans="1:21" s="69" customFormat="1" ht="12.75" customHeight="1">
      <c r="A37" s="57" t="s">
        <v>73</v>
      </c>
      <c r="B37" s="58" t="s">
        <v>74</v>
      </c>
      <c r="C37" s="59" t="s">
        <v>75</v>
      </c>
      <c r="D37" s="60"/>
      <c r="E37" s="61">
        <f>F37/1.2</f>
        <v>844.69687516587032</v>
      </c>
      <c r="F37" s="61">
        <f>'[1]прочие грузовые'!X48</f>
        <v>1013.6362501990443</v>
      </c>
      <c r="G37" s="63">
        <f t="shared" si="0"/>
        <v>1216.363500238853</v>
      </c>
      <c r="H37" s="71">
        <f>I37/1.2</f>
        <v>1250</v>
      </c>
      <c r="I37" s="63">
        <v>1500</v>
      </c>
      <c r="J37" s="77">
        <v>1500</v>
      </c>
      <c r="K37" s="65"/>
      <c r="L37" s="65"/>
      <c r="M37" s="65"/>
      <c r="N37" s="65"/>
      <c r="O37" s="65"/>
      <c r="P37" s="66">
        <f t="shared" si="2"/>
        <v>67.85350023885303</v>
      </c>
      <c r="Q37" s="67">
        <v>1148.51</v>
      </c>
      <c r="R37" s="68">
        <f t="shared" si="3"/>
        <v>5.9079590285546573</v>
      </c>
      <c r="U37" s="70"/>
    </row>
    <row r="38" spans="1:21" s="69" customFormat="1" ht="12.75" hidden="1" customHeight="1">
      <c r="A38" s="57"/>
      <c r="B38" s="58"/>
      <c r="C38" s="59"/>
      <c r="D38" s="60"/>
      <c r="E38" s="61"/>
      <c r="F38" s="61"/>
      <c r="G38" s="63"/>
      <c r="H38" s="80"/>
      <c r="I38" s="63"/>
      <c r="J38" s="72"/>
      <c r="K38" s="65"/>
      <c r="L38" s="65"/>
      <c r="M38" s="65"/>
      <c r="N38" s="65"/>
      <c r="O38" s="65"/>
      <c r="P38" s="66"/>
      <c r="Q38" s="67"/>
      <c r="R38" s="68"/>
      <c r="U38" s="70"/>
    </row>
    <row r="39" spans="1:21" s="69" customFormat="1" hidden="1">
      <c r="A39" s="57"/>
      <c r="B39" s="58" t="s">
        <v>76</v>
      </c>
      <c r="C39" s="59" t="s">
        <v>77</v>
      </c>
      <c r="D39" s="60"/>
      <c r="E39" s="61">
        <f t="shared" si="1"/>
        <v>1091.0304682921631</v>
      </c>
      <c r="F39" s="61">
        <f>[1]поливомоечные!D47</f>
        <v>1309.2365619505956</v>
      </c>
      <c r="G39" s="63">
        <f t="shared" si="0"/>
        <v>1571.0838743407146</v>
      </c>
      <c r="H39" s="80"/>
      <c r="I39" s="63"/>
      <c r="J39" s="72"/>
      <c r="K39" s="65"/>
      <c r="L39" s="65"/>
      <c r="M39" s="65"/>
      <c r="N39" s="65"/>
      <c r="O39" s="65"/>
      <c r="P39" s="66"/>
      <c r="Q39" s="67"/>
      <c r="R39" s="68"/>
      <c r="U39" s="70"/>
    </row>
    <row r="40" spans="1:21" s="69" customFormat="1" hidden="1">
      <c r="A40" s="57"/>
      <c r="B40" s="58" t="s">
        <v>78</v>
      </c>
      <c r="C40" s="59" t="s">
        <v>79</v>
      </c>
      <c r="D40" s="60"/>
      <c r="E40" s="61">
        <f t="shared" si="1"/>
        <v>1115.8317933449496</v>
      </c>
      <c r="F40" s="61">
        <f>[1]поливомоечные!G47</f>
        <v>1338.9981520139395</v>
      </c>
      <c r="G40" s="63">
        <f t="shared" si="0"/>
        <v>1606.7977824167274</v>
      </c>
      <c r="H40" s="80"/>
      <c r="I40" s="63"/>
      <c r="J40" s="72"/>
      <c r="K40" s="65"/>
      <c r="L40" s="65"/>
      <c r="M40" s="65"/>
      <c r="N40" s="65"/>
      <c r="O40" s="65"/>
      <c r="P40" s="66"/>
      <c r="Q40" s="67"/>
      <c r="R40" s="68"/>
      <c r="U40" s="70"/>
    </row>
    <row r="41" spans="1:21" s="69" customFormat="1" hidden="1">
      <c r="A41" s="57"/>
      <c r="B41" s="58"/>
      <c r="C41" s="59"/>
      <c r="D41" s="60"/>
      <c r="E41" s="61"/>
      <c r="F41" s="61"/>
      <c r="G41" s="63"/>
      <c r="H41" s="80"/>
      <c r="I41" s="63"/>
      <c r="J41" s="72"/>
      <c r="K41" s="65"/>
      <c r="L41" s="65"/>
      <c r="M41" s="65"/>
      <c r="N41" s="65"/>
      <c r="O41" s="65"/>
      <c r="P41" s="66"/>
      <c r="Q41" s="67"/>
      <c r="R41" s="68"/>
      <c r="U41" s="70"/>
    </row>
    <row r="42" spans="1:21" s="69" customFormat="1" ht="25.5">
      <c r="A42" s="57" t="s">
        <v>80</v>
      </c>
      <c r="B42" s="58" t="s">
        <v>81</v>
      </c>
      <c r="C42" s="75" t="s">
        <v>82</v>
      </c>
      <c r="D42" s="81"/>
      <c r="E42" s="61">
        <f t="shared" si="1"/>
        <v>1103.4311308185565</v>
      </c>
      <c r="F42" s="61">
        <f>([1]поливомоечные!D47+[1]поливомоечные!G47)/2</f>
        <v>1324.1173569822677</v>
      </c>
      <c r="G42" s="63">
        <f t="shared" si="0"/>
        <v>1588.9408283787211</v>
      </c>
      <c r="H42" s="80">
        <f>I42/1.2</f>
        <v>2083.3333333333335</v>
      </c>
      <c r="I42" s="63">
        <v>2500</v>
      </c>
      <c r="J42" s="72">
        <v>2500</v>
      </c>
      <c r="K42" s="65"/>
      <c r="L42" s="65"/>
      <c r="M42" s="65"/>
      <c r="N42" s="65"/>
      <c r="O42" s="65"/>
      <c r="P42" s="66">
        <f>G42-Q42</f>
        <v>166.28082837872103</v>
      </c>
      <c r="Q42" s="67">
        <v>1422.66</v>
      </c>
      <c r="R42" s="68">
        <f>G42/Q42*100-100</f>
        <v>11.688023025791196</v>
      </c>
      <c r="S42" s="69" t="s">
        <v>83</v>
      </c>
      <c r="T42" s="66"/>
      <c r="U42" s="70"/>
    </row>
    <row r="43" spans="1:21" s="69" customFormat="1" ht="25.5" customHeight="1">
      <c r="A43" s="57" t="s">
        <v>84</v>
      </c>
      <c r="B43" s="58" t="s">
        <v>85</v>
      </c>
      <c r="C43" s="59" t="s">
        <v>86</v>
      </c>
      <c r="D43" s="60"/>
      <c r="E43" s="61">
        <f t="shared" si="1"/>
        <v>1277.7794550598114</v>
      </c>
      <c r="F43" s="61">
        <f>[1]поливомоечные!M47</f>
        <v>1533.3353460717735</v>
      </c>
      <c r="G43" s="63">
        <f t="shared" si="0"/>
        <v>1840.0024152861281</v>
      </c>
      <c r="H43" s="80">
        <f>I43/1.2</f>
        <v>2500</v>
      </c>
      <c r="I43" s="63">
        <v>3000</v>
      </c>
      <c r="J43" s="72">
        <v>3000</v>
      </c>
      <c r="K43" s="65"/>
      <c r="L43" s="65"/>
      <c r="M43" s="65"/>
      <c r="N43" s="65"/>
      <c r="O43" s="65"/>
      <c r="P43" s="66">
        <f>G43-Q43</f>
        <v>182.32241528612803</v>
      </c>
      <c r="Q43" s="67">
        <v>1657.68</v>
      </c>
      <c r="R43" s="68">
        <f>G43/Q43*100-100</f>
        <v>10.998649636005027</v>
      </c>
      <c r="T43" s="66"/>
      <c r="U43" s="70"/>
    </row>
    <row r="44" spans="1:21" s="69" customFormat="1" hidden="1">
      <c r="A44" s="57"/>
      <c r="B44" s="58" t="s">
        <v>87</v>
      </c>
      <c r="C44" s="59" t="s">
        <v>88</v>
      </c>
      <c r="D44" s="60"/>
      <c r="E44" s="61">
        <f t="shared" si="1"/>
        <v>1175.9240345339012</v>
      </c>
      <c r="F44" s="61">
        <f>'[1]ас машины'!D47</f>
        <v>1411.1088414406813</v>
      </c>
      <c r="G44" s="63">
        <f t="shared" si="0"/>
        <v>1693.3306097288175</v>
      </c>
      <c r="H44" s="80">
        <v>1166.67</v>
      </c>
      <c r="I44" s="63">
        <f t="shared" ref="I44:I52" si="4">H44*1.2</f>
        <v>1400.0040000000001</v>
      </c>
      <c r="J44" s="72"/>
      <c r="K44" s="65"/>
      <c r="L44" s="65"/>
      <c r="M44" s="65"/>
      <c r="N44" s="65"/>
      <c r="O44" s="65"/>
      <c r="P44" s="66"/>
      <c r="Q44" s="67"/>
      <c r="R44" s="68"/>
      <c r="U44" s="70"/>
    </row>
    <row r="45" spans="1:21" s="69" customFormat="1" hidden="1">
      <c r="A45" s="57"/>
      <c r="B45" s="58" t="s">
        <v>89</v>
      </c>
      <c r="C45" s="59" t="s">
        <v>90</v>
      </c>
      <c r="D45" s="60"/>
      <c r="E45" s="61">
        <f t="shared" si="1"/>
        <v>875.05425769427461</v>
      </c>
      <c r="F45" s="61">
        <f>'[1]ас машины'!G47</f>
        <v>1050.0651092331295</v>
      </c>
      <c r="G45" s="63">
        <f t="shared" si="0"/>
        <v>1260.0781310797554</v>
      </c>
      <c r="H45" s="80"/>
      <c r="I45" s="63">
        <f t="shared" si="4"/>
        <v>0</v>
      </c>
      <c r="J45" s="72"/>
      <c r="K45" s="65"/>
      <c r="L45" s="65"/>
      <c r="M45" s="65"/>
      <c r="N45" s="65"/>
      <c r="O45" s="65"/>
      <c r="P45" s="66"/>
      <c r="Q45" s="67"/>
      <c r="R45" s="68"/>
      <c r="U45" s="70"/>
    </row>
    <row r="46" spans="1:21" s="69" customFormat="1" hidden="1">
      <c r="A46" s="57"/>
      <c r="B46" s="58" t="s">
        <v>91</v>
      </c>
      <c r="C46" s="59" t="s">
        <v>92</v>
      </c>
      <c r="D46" s="60"/>
      <c r="E46" s="61">
        <f t="shared" si="1"/>
        <v>913.96225336169687</v>
      </c>
      <c r="F46" s="62">
        <f>'[1]ас машины'!M47</f>
        <v>1096.7547040340362</v>
      </c>
      <c r="G46" s="63">
        <f t="shared" si="0"/>
        <v>1316.1056448408433</v>
      </c>
      <c r="H46" s="71"/>
      <c r="I46" s="63">
        <f t="shared" si="4"/>
        <v>0</v>
      </c>
      <c r="J46" s="72"/>
      <c r="K46" s="65"/>
      <c r="L46" s="65"/>
      <c r="M46" s="65"/>
      <c r="N46" s="65"/>
      <c r="O46" s="65"/>
      <c r="P46" s="66"/>
      <c r="Q46" s="67"/>
      <c r="R46" s="68"/>
      <c r="U46" s="70"/>
    </row>
    <row r="47" spans="1:21" s="69" customFormat="1" ht="27.75" hidden="1" customHeight="1">
      <c r="A47" s="57"/>
      <c r="B47" s="58" t="s">
        <v>93</v>
      </c>
      <c r="C47" s="59" t="s">
        <v>94</v>
      </c>
      <c r="D47" s="82"/>
      <c r="E47" s="61">
        <f t="shared" si="1"/>
        <v>1245.6577356029816</v>
      </c>
      <c r="F47" s="62">
        <f>'[1]ас машины'!X47</f>
        <v>1494.7892827235778</v>
      </c>
      <c r="G47" s="63">
        <f t="shared" si="0"/>
        <v>1793.7471392682933</v>
      </c>
      <c r="H47" s="71"/>
      <c r="I47" s="63"/>
      <c r="J47" s="72"/>
      <c r="K47" s="65" t="s">
        <v>95</v>
      </c>
      <c r="L47" s="65"/>
      <c r="M47" s="65"/>
      <c r="N47" s="65"/>
      <c r="O47" s="65"/>
      <c r="P47" s="66"/>
      <c r="Q47" s="67"/>
      <c r="R47" s="68"/>
      <c r="U47" s="70"/>
    </row>
    <row r="48" spans="1:21" s="69" customFormat="1" hidden="1">
      <c r="A48" s="57"/>
      <c r="B48" s="58" t="s">
        <v>96</v>
      </c>
      <c r="C48" s="59" t="s">
        <v>97</v>
      </c>
      <c r="D48" s="82"/>
      <c r="E48" s="61">
        <v>1237.3499999999999</v>
      </c>
      <c r="F48" s="62">
        <f>'[1]ас машины'!J47</f>
        <v>1438.6343492492836</v>
      </c>
      <c r="G48" s="63">
        <f t="shared" si="0"/>
        <v>1726.3612190991403</v>
      </c>
      <c r="H48" s="71"/>
      <c r="I48" s="63"/>
      <c r="J48" s="72"/>
      <c r="K48" s="65" t="s">
        <v>98</v>
      </c>
      <c r="L48" s="65"/>
      <c r="M48" s="65"/>
      <c r="N48" s="65"/>
      <c r="O48" s="65"/>
      <c r="P48" s="66"/>
      <c r="Q48" s="67"/>
      <c r="R48" s="68"/>
      <c r="U48" s="70"/>
    </row>
    <row r="49" spans="1:21" s="69" customFormat="1" ht="81" hidden="1" customHeight="1">
      <c r="A49" s="57" t="s">
        <v>99</v>
      </c>
      <c r="B49" s="58" t="s">
        <v>100</v>
      </c>
      <c r="C49" s="73" t="s">
        <v>101</v>
      </c>
      <c r="D49" s="83"/>
      <c r="E49" s="61">
        <f t="shared" si="1"/>
        <v>1081.8920477801182</v>
      </c>
      <c r="F49" s="62">
        <f>SUM(F44:F48)/5</f>
        <v>1298.2704573361418</v>
      </c>
      <c r="G49" s="63">
        <f t="shared" si="0"/>
        <v>1557.92454880337</v>
      </c>
      <c r="H49" s="71"/>
      <c r="I49" s="63">
        <f t="shared" si="4"/>
        <v>0</v>
      </c>
      <c r="J49" s="72"/>
      <c r="K49" s="65"/>
      <c r="L49" s="65"/>
      <c r="M49" s="65"/>
      <c r="N49" s="65"/>
      <c r="O49" s="65"/>
      <c r="P49" s="66"/>
      <c r="Q49" s="67"/>
      <c r="R49" s="68"/>
      <c r="U49" s="70"/>
    </row>
    <row r="50" spans="1:21" s="69" customFormat="1" hidden="1">
      <c r="A50" s="57"/>
      <c r="B50" s="58" t="s">
        <v>102</v>
      </c>
      <c r="C50" s="59" t="s">
        <v>103</v>
      </c>
      <c r="D50" s="60"/>
      <c r="E50" s="61">
        <f t="shared" si="1"/>
        <v>1246.5500951541217</v>
      </c>
      <c r="F50" s="62">
        <f>'[1]ас машины'!P47</f>
        <v>1495.8601141849458</v>
      </c>
      <c r="G50" s="63">
        <f t="shared" si="0"/>
        <v>1795.0321370219349</v>
      </c>
      <c r="H50" s="71"/>
      <c r="I50" s="63">
        <f t="shared" si="4"/>
        <v>0</v>
      </c>
      <c r="J50" s="72"/>
      <c r="K50" s="65"/>
      <c r="L50" s="65"/>
      <c r="M50" s="65"/>
      <c r="N50" s="65"/>
      <c r="O50" s="65"/>
      <c r="P50" s="66"/>
      <c r="Q50" s="67"/>
      <c r="R50" s="68"/>
      <c r="U50" s="70"/>
    </row>
    <row r="51" spans="1:21" s="69" customFormat="1" hidden="1">
      <c r="A51" s="57"/>
      <c r="B51" s="58" t="s">
        <v>104</v>
      </c>
      <c r="C51" s="59" t="s">
        <v>105</v>
      </c>
      <c r="D51" s="60"/>
      <c r="E51" s="61">
        <f t="shared" si="1"/>
        <v>1124.4705481305202</v>
      </c>
      <c r="F51" s="62">
        <f>'[1]ас машины'!U47</f>
        <v>1349.3646577566242</v>
      </c>
      <c r="G51" s="63">
        <f t="shared" si="0"/>
        <v>1619.2375893079491</v>
      </c>
      <c r="H51" s="71"/>
      <c r="I51" s="63">
        <f t="shared" si="4"/>
        <v>0</v>
      </c>
      <c r="J51" s="72"/>
      <c r="K51" s="65"/>
      <c r="L51" s="65"/>
      <c r="M51" s="65"/>
      <c r="N51" s="65"/>
      <c r="O51" s="65"/>
      <c r="P51" s="66"/>
      <c r="Q51" s="67"/>
      <c r="R51" s="68"/>
      <c r="U51" s="70"/>
    </row>
    <row r="52" spans="1:21" s="69" customFormat="1" ht="25.5" hidden="1">
      <c r="A52" s="57" t="s">
        <v>106</v>
      </c>
      <c r="B52" s="58" t="s">
        <v>107</v>
      </c>
      <c r="C52" s="73" t="s">
        <v>108</v>
      </c>
      <c r="D52" s="83"/>
      <c r="E52" s="61">
        <f t="shared" si="1"/>
        <v>1185.5103216423208</v>
      </c>
      <c r="F52" s="62">
        <f>SUM(F50:F51)/2</f>
        <v>1422.612385970785</v>
      </c>
      <c r="G52" s="63">
        <f t="shared" si="0"/>
        <v>1707.1348631649419</v>
      </c>
      <c r="H52" s="71"/>
      <c r="I52" s="63">
        <f t="shared" si="4"/>
        <v>0</v>
      </c>
      <c r="J52" s="72"/>
      <c r="K52" s="65"/>
      <c r="L52" s="65"/>
      <c r="M52" s="65"/>
      <c r="N52" s="65"/>
      <c r="O52" s="65"/>
      <c r="P52" s="66"/>
      <c r="Q52" s="67"/>
      <c r="R52" s="68"/>
      <c r="U52" s="70"/>
    </row>
    <row r="53" spans="1:21" s="69" customFormat="1" ht="87.75" customHeight="1">
      <c r="A53" s="57" t="s">
        <v>109</v>
      </c>
      <c r="B53" s="58" t="s">
        <v>110</v>
      </c>
      <c r="C53" s="75" t="s">
        <v>111</v>
      </c>
      <c r="D53" s="83"/>
      <c r="E53" s="61">
        <f t="shared" si="1"/>
        <v>1133.7011847112194</v>
      </c>
      <c r="F53" s="62">
        <f>(F49+F52)/2</f>
        <v>1360.4414216534633</v>
      </c>
      <c r="G53" s="63">
        <f>F53*1.2</f>
        <v>1632.529705984156</v>
      </c>
      <c r="H53" s="71">
        <f>I53/1.2</f>
        <v>1666.6666666666667</v>
      </c>
      <c r="I53" s="63">
        <v>2000</v>
      </c>
      <c r="J53" s="72">
        <v>2000</v>
      </c>
      <c r="K53" s="65"/>
      <c r="L53" s="65"/>
      <c r="M53" s="65"/>
      <c r="N53" s="65"/>
      <c r="O53" s="65"/>
      <c r="P53" s="66">
        <f>G53-Q53</f>
        <v>92.189705984156035</v>
      </c>
      <c r="Q53" s="67">
        <v>1540.34</v>
      </c>
      <c r="R53" s="68">
        <f>G53/Q53*100-100</f>
        <v>5.9850231756726373</v>
      </c>
      <c r="T53" s="66"/>
      <c r="U53" s="70"/>
    </row>
    <row r="54" spans="1:21" s="69" customFormat="1" ht="27" customHeight="1">
      <c r="A54" s="57" t="s">
        <v>112</v>
      </c>
      <c r="B54" s="58" t="s">
        <v>113</v>
      </c>
      <c r="C54" s="59" t="s">
        <v>114</v>
      </c>
      <c r="D54" s="60"/>
      <c r="E54" s="61">
        <f t="shared" si="1"/>
        <v>1878.9615345556733</v>
      </c>
      <c r="F54" s="62">
        <f>'[1]ас машины'!AA47</f>
        <v>2254.7538414668079</v>
      </c>
      <c r="G54" s="63">
        <f>F54*1.2</f>
        <v>2705.7046097601692</v>
      </c>
      <c r="H54" s="71">
        <f>I54/1.2</f>
        <v>2500</v>
      </c>
      <c r="I54" s="63">
        <v>3000</v>
      </c>
      <c r="J54" s="72"/>
      <c r="K54" s="65"/>
      <c r="L54" s="65"/>
      <c r="M54" s="65"/>
      <c r="N54" s="65"/>
      <c r="O54" s="65"/>
      <c r="P54" s="66">
        <f>G54-Q54</f>
        <v>93.264609760169151</v>
      </c>
      <c r="Q54" s="67">
        <v>2612.44</v>
      </c>
      <c r="R54" s="68">
        <f>G54/Q54*100-100</f>
        <v>3.5700192065719847</v>
      </c>
      <c r="T54" s="66"/>
      <c r="U54" s="70"/>
    </row>
    <row r="55" spans="1:21" s="69" customFormat="1" ht="12.75" customHeight="1">
      <c r="A55" s="57" t="s">
        <v>99</v>
      </c>
      <c r="B55" s="58" t="s">
        <v>115</v>
      </c>
      <c r="C55" s="59" t="s">
        <v>116</v>
      </c>
      <c r="D55" s="60"/>
      <c r="E55" s="61">
        <f>F55/1.2-0.01</f>
        <v>941.77711000646445</v>
      </c>
      <c r="F55" s="61">
        <f>'[1]спец механизмы'!D47</f>
        <v>1130.1445320077573</v>
      </c>
      <c r="G55" s="63">
        <f t="shared" si="0"/>
        <v>1356.1734384093088</v>
      </c>
      <c r="H55" s="80">
        <f>I55/1.2</f>
        <v>2083.3333333333335</v>
      </c>
      <c r="I55" s="63">
        <v>2500</v>
      </c>
      <c r="J55" s="72">
        <v>2500</v>
      </c>
      <c r="K55" s="65"/>
      <c r="L55" s="65"/>
      <c r="M55" s="65"/>
      <c r="N55" s="65"/>
      <c r="O55" s="65"/>
      <c r="P55" s="66">
        <f t="shared" ref="P55:P68" si="5">G55-Q55</f>
        <v>73.533438409308701</v>
      </c>
      <c r="Q55" s="67">
        <v>1282.6400000000001</v>
      </c>
      <c r="R55" s="68">
        <f>G55/Q55*100-100</f>
        <v>5.7329756135243457</v>
      </c>
      <c r="T55" s="66"/>
      <c r="U55" s="70"/>
    </row>
    <row r="56" spans="1:21" s="69" customFormat="1" hidden="1">
      <c r="A56" s="57"/>
      <c r="B56" s="58" t="s">
        <v>117</v>
      </c>
      <c r="C56" s="59" t="s">
        <v>118</v>
      </c>
      <c r="D56" s="60"/>
      <c r="E56" s="61">
        <f t="shared" si="1"/>
        <v>1086.8173899073761</v>
      </c>
      <c r="F56" s="61">
        <f>'[1]прочие грузовые'!AM48</f>
        <v>1304.1808678888513</v>
      </c>
      <c r="G56" s="63">
        <f t="shared" si="0"/>
        <v>1565.0170414666215</v>
      </c>
      <c r="H56" s="80"/>
      <c r="I56" s="63">
        <f>H56*1.2</f>
        <v>0</v>
      </c>
      <c r="J56" s="72"/>
      <c r="K56" s="65"/>
      <c r="L56" s="65"/>
      <c r="M56" s="65"/>
      <c r="N56" s="65"/>
      <c r="O56" s="65"/>
      <c r="P56" s="66"/>
      <c r="Q56" s="67"/>
      <c r="R56" s="68"/>
      <c r="U56" s="70"/>
    </row>
    <row r="57" spans="1:21" s="69" customFormat="1" hidden="1">
      <c r="A57" s="57"/>
      <c r="B57" s="58" t="s">
        <v>119</v>
      </c>
      <c r="C57" s="59" t="s">
        <v>120</v>
      </c>
      <c r="D57" s="60"/>
      <c r="E57" s="61">
        <f t="shared" si="1"/>
        <v>1226.1347965429034</v>
      </c>
      <c r="F57" s="61">
        <f>'[1]прочие грузовые'!AJ48</f>
        <v>1471.3617558514838</v>
      </c>
      <c r="G57" s="63">
        <f t="shared" si="0"/>
        <v>1765.6341070217807</v>
      </c>
      <c r="H57" s="80"/>
      <c r="I57" s="63">
        <f>H57*1.2</f>
        <v>0</v>
      </c>
      <c r="J57" s="72"/>
      <c r="K57" s="65"/>
      <c r="L57" s="65"/>
      <c r="M57" s="65"/>
      <c r="N57" s="65"/>
      <c r="O57" s="65"/>
      <c r="P57" s="66"/>
      <c r="Q57" s="67"/>
      <c r="R57" s="68"/>
      <c r="U57" s="70"/>
    </row>
    <row r="58" spans="1:21" s="69" customFormat="1" ht="24.75" customHeight="1">
      <c r="A58" s="57" t="s">
        <v>106</v>
      </c>
      <c r="B58" s="58" t="s">
        <v>121</v>
      </c>
      <c r="C58" s="75" t="s">
        <v>122</v>
      </c>
      <c r="D58" s="81"/>
      <c r="E58" s="61">
        <f t="shared" si="1"/>
        <v>1156.4760932251397</v>
      </c>
      <c r="F58" s="61">
        <f>SUM(F56:F57)/2</f>
        <v>1387.7713118701677</v>
      </c>
      <c r="G58" s="63">
        <f>F58*1.2-0.01</f>
        <v>1665.3155742442011</v>
      </c>
      <c r="H58" s="80">
        <f>I58/1.2</f>
        <v>2083.3333333333335</v>
      </c>
      <c r="I58" s="63">
        <v>2500</v>
      </c>
      <c r="J58" s="72">
        <v>2500</v>
      </c>
      <c r="K58" s="65"/>
      <c r="L58" s="65"/>
      <c r="M58" s="65"/>
      <c r="N58" s="65"/>
      <c r="O58" s="65"/>
      <c r="P58" s="66">
        <f t="shared" si="5"/>
        <v>94.375574244201061</v>
      </c>
      <c r="Q58" s="67">
        <v>1570.94</v>
      </c>
      <c r="R58" s="68">
        <f>G58/Q58*100-100</f>
        <v>6.0075861741505747</v>
      </c>
      <c r="T58" s="66"/>
      <c r="U58" s="70"/>
    </row>
    <row r="59" spans="1:21" s="69" customFormat="1" ht="18.75" customHeight="1">
      <c r="A59" s="57" t="s">
        <v>123</v>
      </c>
      <c r="B59" s="58" t="s">
        <v>124</v>
      </c>
      <c r="C59" s="59" t="s">
        <v>125</v>
      </c>
      <c r="D59" s="60"/>
      <c r="E59" s="61">
        <f t="shared" si="1"/>
        <v>1207.1723910303524</v>
      </c>
      <c r="F59" s="61">
        <f>'[1]прочие грузовые'!AP48</f>
        <v>1448.6068692364229</v>
      </c>
      <c r="G59" s="63">
        <f>F59*1.2</f>
        <v>1738.3282430837073</v>
      </c>
      <c r="H59" s="80">
        <f>I59/1.2</f>
        <v>2083.3333333333335</v>
      </c>
      <c r="I59" s="63">
        <v>2500</v>
      </c>
      <c r="J59" s="72">
        <v>2500</v>
      </c>
      <c r="K59" s="65"/>
      <c r="L59" s="65"/>
      <c r="M59" s="65"/>
      <c r="N59" s="65"/>
      <c r="O59" s="65"/>
      <c r="P59" s="66">
        <f t="shared" si="5"/>
        <v>95.028243083707366</v>
      </c>
      <c r="Q59" s="67">
        <v>1643.3</v>
      </c>
      <c r="R59" s="68">
        <f>G59/Q59*100-100</f>
        <v>5.7827690064934814</v>
      </c>
      <c r="T59" s="66"/>
      <c r="U59" s="70"/>
    </row>
    <row r="60" spans="1:21" s="69" customFormat="1" ht="28.5" customHeight="1">
      <c r="A60" s="57" t="s">
        <v>126</v>
      </c>
      <c r="B60" s="58" t="s">
        <v>127</v>
      </c>
      <c r="C60" s="59"/>
      <c r="D60" s="60"/>
      <c r="E60" s="61">
        <f>F60/1.2</f>
        <v>4607.7516518779112</v>
      </c>
      <c r="F60" s="61">
        <f>'[1]спец механизмы'!AX47</f>
        <v>5529.3019822534934</v>
      </c>
      <c r="G60" s="63">
        <f>F60*1.2</f>
        <v>6635.1623787041917</v>
      </c>
      <c r="H60" s="80">
        <f>I60/1.2</f>
        <v>5541.666666666667</v>
      </c>
      <c r="I60" s="63">
        <v>6650</v>
      </c>
      <c r="J60" s="72"/>
      <c r="K60" s="65"/>
      <c r="L60" s="65"/>
      <c r="M60" s="65"/>
      <c r="N60" s="65"/>
      <c r="O60" s="65"/>
      <c r="P60" s="84">
        <f t="shared" si="5"/>
        <v>326.94237870419147</v>
      </c>
      <c r="Q60" s="67">
        <v>6308.22</v>
      </c>
      <c r="R60" s="68">
        <f>G60/Q60*100-100</f>
        <v>5.1827992477147404</v>
      </c>
      <c r="T60" s="66">
        <v>6650</v>
      </c>
      <c r="U60" s="70"/>
    </row>
    <row r="61" spans="1:21" s="69" customFormat="1" ht="12.75" customHeight="1">
      <c r="A61" s="57" t="s">
        <v>128</v>
      </c>
      <c r="B61" s="58" t="s">
        <v>129</v>
      </c>
      <c r="C61" s="59"/>
      <c r="D61" s="60"/>
      <c r="E61" s="61">
        <f t="shared" si="1"/>
        <v>662.47270040387139</v>
      </c>
      <c r="F61" s="61">
        <f>'[1]спец механизмы'!AA47</f>
        <v>794.96724048464569</v>
      </c>
      <c r="G61" s="63">
        <f>F61*1.2</f>
        <v>953.9606885815748</v>
      </c>
      <c r="H61" s="80">
        <f>I61/1.2</f>
        <v>1666.6666666666667</v>
      </c>
      <c r="I61" s="63">
        <v>2000</v>
      </c>
      <c r="J61" s="72">
        <v>2000</v>
      </c>
      <c r="K61" s="65"/>
      <c r="L61" s="65"/>
      <c r="M61" s="65"/>
      <c r="N61" s="65"/>
      <c r="O61" s="65"/>
      <c r="P61" s="66">
        <f t="shared" si="5"/>
        <v>54.190688581574818</v>
      </c>
      <c r="Q61" s="67">
        <v>899.77</v>
      </c>
      <c r="R61" s="68">
        <f>G61/Q61*100-100</f>
        <v>6.0227267614584719</v>
      </c>
      <c r="T61" s="66"/>
      <c r="U61" s="70"/>
    </row>
    <row r="62" spans="1:21" s="69" customFormat="1" ht="12.75" hidden="1" customHeight="1">
      <c r="A62" s="57" t="s">
        <v>130</v>
      </c>
      <c r="B62" s="58"/>
      <c r="C62" s="59"/>
      <c r="D62" s="60"/>
      <c r="E62" s="61"/>
      <c r="F62" s="61"/>
      <c r="G62" s="63">
        <f t="shared" si="0"/>
        <v>0</v>
      </c>
      <c r="H62" s="80"/>
      <c r="I62" s="63">
        <f>H62*1.2</f>
        <v>0</v>
      </c>
      <c r="J62" s="72"/>
      <c r="K62" s="65"/>
      <c r="L62" s="65"/>
      <c r="M62" s="65"/>
      <c r="N62" s="65"/>
      <c r="O62" s="65"/>
      <c r="P62" s="66">
        <f t="shared" si="5"/>
        <v>0</v>
      </c>
      <c r="Q62" s="67"/>
      <c r="R62" s="68"/>
      <c r="T62" s="66"/>
      <c r="U62" s="70"/>
    </row>
    <row r="63" spans="1:21" s="69" customFormat="1" ht="12.75" customHeight="1">
      <c r="A63" s="57" t="s">
        <v>130</v>
      </c>
      <c r="B63" s="58" t="s">
        <v>131</v>
      </c>
      <c r="C63" s="59"/>
      <c r="D63" s="60"/>
      <c r="E63" s="61">
        <f t="shared" si="1"/>
        <v>803.87053300481136</v>
      </c>
      <c r="F63" s="61">
        <f>'[1]спец механизмы'!AL47</f>
        <v>964.64463960577359</v>
      </c>
      <c r="G63" s="63">
        <f>F63*1.2</f>
        <v>1157.5735675269282</v>
      </c>
      <c r="H63" s="80">
        <f t="shared" ref="H63:H69" si="6">I63/1.2</f>
        <v>1250</v>
      </c>
      <c r="I63" s="63">
        <v>1500</v>
      </c>
      <c r="J63" s="72">
        <v>1500</v>
      </c>
      <c r="K63" s="65"/>
      <c r="L63" s="65"/>
      <c r="M63" s="65"/>
      <c r="N63" s="65"/>
      <c r="O63" s="65"/>
      <c r="P63" s="66">
        <f t="shared" si="5"/>
        <v>65.753567526928236</v>
      </c>
      <c r="Q63" s="67">
        <v>1091.82</v>
      </c>
      <c r="R63" s="68">
        <f t="shared" ref="R63:R69" si="7">G63/Q63*100-100</f>
        <v>6.022381667942355</v>
      </c>
      <c r="T63" s="66"/>
      <c r="U63" s="70"/>
    </row>
    <row r="64" spans="1:21" s="69" customFormat="1" ht="25.5" customHeight="1">
      <c r="A64" s="57" t="s">
        <v>132</v>
      </c>
      <c r="B64" s="58" t="s">
        <v>133</v>
      </c>
      <c r="C64" s="59" t="s">
        <v>134</v>
      </c>
      <c r="D64" s="60"/>
      <c r="E64" s="61">
        <f t="shared" si="1"/>
        <v>1533.5301744892515</v>
      </c>
      <c r="F64" s="61">
        <f>'[1]спец механизмы'!G47</f>
        <v>1840.2362093871018</v>
      </c>
      <c r="G64" s="63">
        <f t="shared" si="0"/>
        <v>2208.2834512645222</v>
      </c>
      <c r="H64" s="80">
        <f t="shared" si="6"/>
        <v>2083.3333333333335</v>
      </c>
      <c r="I64" s="63">
        <v>2500</v>
      </c>
      <c r="J64" s="72"/>
      <c r="K64" s="65"/>
      <c r="L64" s="65"/>
      <c r="M64" s="65"/>
      <c r="N64" s="65"/>
      <c r="O64" s="65"/>
      <c r="P64" s="66">
        <f t="shared" si="5"/>
        <v>116.32345126452219</v>
      </c>
      <c r="Q64" s="67">
        <v>2091.96</v>
      </c>
      <c r="R64" s="68">
        <f t="shared" si="7"/>
        <v>5.5605007392360335</v>
      </c>
      <c r="T64" s="66"/>
      <c r="U64" s="70"/>
    </row>
    <row r="65" spans="1:21" s="69" customFormat="1" ht="12.75" customHeight="1">
      <c r="A65" s="57" t="s">
        <v>135</v>
      </c>
      <c r="B65" s="58" t="s">
        <v>136</v>
      </c>
      <c r="C65" s="59" t="s">
        <v>137</v>
      </c>
      <c r="D65" s="60"/>
      <c r="E65" s="61">
        <f t="shared" si="1"/>
        <v>1984.8609376960399</v>
      </c>
      <c r="F65" s="61">
        <f>'[1]спец механизмы'!J47</f>
        <v>2381.8331252352477</v>
      </c>
      <c r="G65" s="63">
        <f t="shared" si="0"/>
        <v>2858.1997502822974</v>
      </c>
      <c r="H65" s="80">
        <f t="shared" si="6"/>
        <v>2416.666666666667</v>
      </c>
      <c r="I65" s="63">
        <v>2900</v>
      </c>
      <c r="J65" s="72"/>
      <c r="K65" s="65"/>
      <c r="L65" s="65"/>
      <c r="M65" s="65"/>
      <c r="N65" s="65"/>
      <c r="O65" s="65"/>
      <c r="P65" s="66">
        <f t="shared" si="5"/>
        <v>161.69975028229737</v>
      </c>
      <c r="Q65" s="67">
        <v>2696.5</v>
      </c>
      <c r="R65" s="68">
        <f t="shared" si="7"/>
        <v>5.9966530792619182</v>
      </c>
      <c r="T65" s="66"/>
      <c r="U65" s="70"/>
    </row>
    <row r="66" spans="1:21" s="69" customFormat="1" ht="27" customHeight="1">
      <c r="A66" s="57" t="s">
        <v>138</v>
      </c>
      <c r="B66" s="58" t="s">
        <v>139</v>
      </c>
      <c r="C66" s="59" t="s">
        <v>140</v>
      </c>
      <c r="D66" s="60"/>
      <c r="E66" s="61">
        <f t="shared" si="1"/>
        <v>1910.2012960131731</v>
      </c>
      <c r="F66" s="61">
        <f>'[1]спец механизмы'!U47</f>
        <v>2292.2415552158077</v>
      </c>
      <c r="G66" s="63">
        <f>F66*1.2</f>
        <v>2750.6898662589692</v>
      </c>
      <c r="H66" s="80">
        <f t="shared" si="6"/>
        <v>2500</v>
      </c>
      <c r="I66" s="63">
        <v>3000</v>
      </c>
      <c r="J66" s="72">
        <v>3000</v>
      </c>
      <c r="K66" s="65"/>
      <c r="L66" s="65"/>
      <c r="M66" s="65"/>
      <c r="N66" s="65"/>
      <c r="O66" s="65"/>
      <c r="P66" s="66">
        <f t="shared" si="5"/>
        <v>153.42986625896901</v>
      </c>
      <c r="Q66" s="67">
        <v>2597.2600000000002</v>
      </c>
      <c r="R66" s="68">
        <f t="shared" si="7"/>
        <v>5.9073741658120156</v>
      </c>
      <c r="T66" s="66"/>
      <c r="U66" s="70"/>
    </row>
    <row r="67" spans="1:21" s="69" customFormat="1" ht="12.75" customHeight="1">
      <c r="A67" s="57" t="s">
        <v>141</v>
      </c>
      <c r="B67" s="58" t="s">
        <v>142</v>
      </c>
      <c r="C67" s="59" t="s">
        <v>143</v>
      </c>
      <c r="D67" s="60"/>
      <c r="E67" s="61">
        <f>'[1]спец механизмы'!R47/1.2</f>
        <v>680.12680994301161</v>
      </c>
      <c r="F67" s="61"/>
      <c r="G67" s="63"/>
      <c r="H67" s="80"/>
      <c r="I67" s="63"/>
      <c r="J67" s="72"/>
      <c r="K67" s="65"/>
      <c r="L67" s="65"/>
      <c r="M67" s="65"/>
      <c r="N67" s="65"/>
      <c r="O67" s="65"/>
      <c r="P67" s="66"/>
      <c r="Q67" s="67"/>
      <c r="R67" s="68"/>
      <c r="T67" s="66"/>
      <c r="U67" s="70"/>
    </row>
    <row r="68" spans="1:21" s="69" customFormat="1" ht="30.75" customHeight="1">
      <c r="A68" s="113" t="s">
        <v>144</v>
      </c>
      <c r="B68" s="58" t="s">
        <v>145</v>
      </c>
      <c r="C68" s="115" t="s">
        <v>146</v>
      </c>
      <c r="D68" s="60"/>
      <c r="E68" s="61">
        <f t="shared" si="1"/>
        <v>1273.7289943782921</v>
      </c>
      <c r="F68" s="61">
        <f>'[1]спец механизмы'!M47</f>
        <v>1528.4747932539503</v>
      </c>
      <c r="G68" s="63">
        <f>F68*1.2-0.01</f>
        <v>1834.1597519047405</v>
      </c>
      <c r="H68" s="80">
        <f t="shared" si="6"/>
        <v>2083.3333333333335</v>
      </c>
      <c r="I68" s="63">
        <v>2500</v>
      </c>
      <c r="J68" s="72"/>
      <c r="K68" s="65"/>
      <c r="L68" s="65"/>
      <c r="M68" s="65"/>
      <c r="N68" s="65"/>
      <c r="O68" s="65"/>
      <c r="P68" s="66">
        <f t="shared" si="5"/>
        <v>103.92975190474044</v>
      </c>
      <c r="Q68" s="67">
        <v>1730.23</v>
      </c>
      <c r="R68" s="68">
        <f t="shared" si="7"/>
        <v>6.0067015312843068</v>
      </c>
      <c r="T68" s="66"/>
      <c r="U68" s="70"/>
    </row>
    <row r="69" spans="1:21" s="69" customFormat="1" ht="30.75" customHeight="1">
      <c r="A69" s="114"/>
      <c r="B69" s="85" t="s">
        <v>147</v>
      </c>
      <c r="C69" s="116"/>
      <c r="D69" s="60"/>
      <c r="E69" s="61">
        <f>F69/1.2</f>
        <v>555.55833333333339</v>
      </c>
      <c r="F69" s="80">
        <f>583.33+83.34</f>
        <v>666.67000000000007</v>
      </c>
      <c r="G69" s="63">
        <f>F69*1.2</f>
        <v>800.00400000000002</v>
      </c>
      <c r="H69" s="80">
        <f t="shared" si="6"/>
        <v>666.66666666666674</v>
      </c>
      <c r="I69" s="63">
        <v>800</v>
      </c>
      <c r="J69" s="72"/>
      <c r="K69" s="65"/>
      <c r="L69" s="65"/>
      <c r="M69" s="65"/>
      <c r="N69" s="65"/>
      <c r="O69" s="65"/>
      <c r="P69" s="66"/>
      <c r="Q69" s="67">
        <v>700</v>
      </c>
      <c r="R69" s="68">
        <f t="shared" si="7"/>
        <v>14.286285714285725</v>
      </c>
      <c r="T69" s="66"/>
      <c r="U69" s="70"/>
    </row>
    <row r="70" spans="1:21" s="69" customFormat="1" ht="12.75" hidden="1" customHeight="1">
      <c r="A70" s="57" t="s">
        <v>148</v>
      </c>
      <c r="B70" s="58"/>
      <c r="C70" s="59"/>
      <c r="D70" s="60"/>
      <c r="E70" s="61">
        <f t="shared" si="1"/>
        <v>0</v>
      </c>
      <c r="F70" s="61"/>
      <c r="G70" s="63">
        <f t="shared" si="0"/>
        <v>0</v>
      </c>
      <c r="H70" s="80"/>
      <c r="I70" s="63">
        <f>H70*1.2</f>
        <v>0</v>
      </c>
      <c r="J70" s="72"/>
      <c r="K70" s="65"/>
      <c r="L70" s="65"/>
      <c r="M70" s="65"/>
      <c r="N70" s="65"/>
      <c r="O70" s="65"/>
      <c r="P70" s="66"/>
      <c r="Q70" s="67"/>
      <c r="R70" s="68"/>
      <c r="T70" s="66"/>
      <c r="U70" s="70"/>
    </row>
    <row r="71" spans="1:21" s="69" customFormat="1" ht="13.5" customHeight="1">
      <c r="A71" s="57" t="s">
        <v>149</v>
      </c>
      <c r="B71" s="58" t="s">
        <v>150</v>
      </c>
      <c r="C71" s="59" t="s">
        <v>151</v>
      </c>
      <c r="D71" s="60"/>
      <c r="E71" s="61">
        <f t="shared" si="1"/>
        <v>1561.5730493246381</v>
      </c>
      <c r="F71" s="61">
        <f>'[1]спец механизмы'!AI47</f>
        <v>1873.8876591895655</v>
      </c>
      <c r="G71" s="63">
        <f>F71*1.2</f>
        <v>2248.6651910274786</v>
      </c>
      <c r="H71" s="80">
        <f>I71/1.2</f>
        <v>2083.3333333333335</v>
      </c>
      <c r="I71" s="63">
        <v>2500</v>
      </c>
      <c r="J71" s="72">
        <v>2500</v>
      </c>
      <c r="K71" s="65"/>
      <c r="L71" s="65"/>
      <c r="M71" s="65"/>
      <c r="N71" s="65"/>
      <c r="O71" s="65"/>
      <c r="P71" s="66">
        <f>G71-Q71</f>
        <v>127.30519102747849</v>
      </c>
      <c r="Q71" s="67">
        <v>2121.36</v>
      </c>
      <c r="R71" s="68">
        <f>G71/Q71*100-100</f>
        <v>6.0011120709110486</v>
      </c>
      <c r="T71" s="66"/>
      <c r="U71" s="70"/>
    </row>
    <row r="72" spans="1:21" s="69" customFormat="1" ht="12.75" hidden="1" customHeight="1">
      <c r="A72" s="57"/>
      <c r="B72" s="58"/>
      <c r="C72" s="59"/>
      <c r="D72" s="60"/>
      <c r="E72" s="61"/>
      <c r="F72" s="61"/>
      <c r="G72" s="63"/>
      <c r="H72" s="80"/>
      <c r="I72" s="63"/>
      <c r="J72" s="72"/>
      <c r="K72" s="65"/>
      <c r="L72" s="65"/>
      <c r="M72" s="65"/>
      <c r="N72" s="65"/>
      <c r="O72" s="65"/>
      <c r="P72" s="66"/>
      <c r="Q72" s="86"/>
      <c r="R72" s="68"/>
      <c r="T72" s="66"/>
      <c r="U72" s="70"/>
    </row>
    <row r="73" spans="1:21" s="69" customFormat="1" ht="26.25" customHeight="1">
      <c r="A73" s="57" t="s">
        <v>148</v>
      </c>
      <c r="B73" s="58" t="s">
        <v>152</v>
      </c>
      <c r="C73" s="59" t="s">
        <v>153</v>
      </c>
      <c r="D73" s="60"/>
      <c r="E73" s="61">
        <f t="shared" si="1"/>
        <v>831.15677867681279</v>
      </c>
      <c r="F73" s="61">
        <f>'[1]спец механизмы'!X47</f>
        <v>997.3881344121753</v>
      </c>
      <c r="G73" s="63">
        <f>F73*1.2</f>
        <v>1196.8657612946104</v>
      </c>
      <c r="H73" s="80">
        <f>I73/1.2</f>
        <v>2083.3333333333335</v>
      </c>
      <c r="I73" s="63">
        <v>2500</v>
      </c>
      <c r="J73" s="72"/>
      <c r="K73" s="65"/>
      <c r="L73" s="65"/>
      <c r="M73" s="65"/>
      <c r="N73" s="65"/>
      <c r="O73" s="65"/>
      <c r="P73" s="66">
        <f>G73-Q73</f>
        <v>64.485761294610256</v>
      </c>
      <c r="Q73" s="86">
        <v>1132.3800000000001</v>
      </c>
      <c r="R73" s="68">
        <f>G73/Q73*100-100</f>
        <v>5.6947103706008733</v>
      </c>
      <c r="T73" s="66"/>
      <c r="U73" s="70"/>
    </row>
    <row r="74" spans="1:21" s="69" customFormat="1" ht="12.75" customHeight="1">
      <c r="A74" s="57" t="s">
        <v>154</v>
      </c>
      <c r="B74" s="58" t="s">
        <v>155</v>
      </c>
      <c r="C74" s="87"/>
      <c r="D74" s="60"/>
      <c r="E74" s="61">
        <f t="shared" si="1"/>
        <v>1087.7000092333406</v>
      </c>
      <c r="F74" s="61">
        <f>'[1]спец механизмы'!AU47</f>
        <v>1305.2400110800086</v>
      </c>
      <c r="G74" s="63">
        <f>F74*1.2-0.01</f>
        <v>1566.2780132960102</v>
      </c>
      <c r="H74" s="80">
        <f>I74/1.2</f>
        <v>2083.3333333333335</v>
      </c>
      <c r="I74" s="63">
        <v>2500</v>
      </c>
      <c r="J74" s="72"/>
      <c r="K74" s="65"/>
      <c r="L74" s="65"/>
      <c r="M74" s="65"/>
      <c r="N74" s="65"/>
      <c r="O74" s="65"/>
      <c r="P74" s="66">
        <f>G74-Q74</f>
        <v>87.93801329601024</v>
      </c>
      <c r="Q74" s="86">
        <v>1478.34</v>
      </c>
      <c r="R74" s="68">
        <f>G74/Q74*100-100</f>
        <v>5.9484295423252007</v>
      </c>
      <c r="T74" s="66"/>
      <c r="U74" s="70"/>
    </row>
    <row r="75" spans="1:21" s="13" customFormat="1" ht="15.75" customHeight="1">
      <c r="A75" s="88"/>
      <c r="B75" s="117" t="s">
        <v>162</v>
      </c>
      <c r="C75" s="118"/>
      <c r="D75" s="118"/>
      <c r="E75" s="118"/>
      <c r="F75" s="118"/>
      <c r="G75" s="118"/>
      <c r="H75" s="118"/>
      <c r="I75" s="118"/>
      <c r="J75" s="89"/>
      <c r="K75" s="90"/>
      <c r="L75" s="90"/>
      <c r="M75" s="90"/>
      <c r="N75" s="90"/>
      <c r="O75" s="90"/>
      <c r="P75" s="91"/>
      <c r="Q75" s="92"/>
      <c r="R75" s="93"/>
      <c r="U75" s="94"/>
    </row>
    <row r="76" spans="1:21" s="13" customFormat="1" ht="21.75" customHeight="1">
      <c r="A76" s="88"/>
      <c r="B76" s="2" t="s">
        <v>156</v>
      </c>
      <c r="C76" s="95"/>
      <c r="D76" s="96"/>
      <c r="E76" s="97"/>
      <c r="F76" s="6"/>
      <c r="G76" s="98" t="s">
        <v>157</v>
      </c>
      <c r="H76" s="99"/>
      <c r="I76" s="18"/>
      <c r="J76" s="18"/>
      <c r="K76" s="90"/>
      <c r="L76" s="90"/>
      <c r="M76" s="90"/>
      <c r="N76" s="90"/>
      <c r="O76" s="90"/>
      <c r="P76" s="91"/>
      <c r="Q76" s="92"/>
      <c r="R76" s="93"/>
      <c r="U76" s="94"/>
    </row>
    <row r="77" spans="1:21" s="13" customFormat="1">
      <c r="A77" s="88"/>
      <c r="B77" s="2"/>
      <c r="C77" s="95"/>
      <c r="D77" s="96"/>
      <c r="E77" s="97"/>
      <c r="F77" s="6"/>
      <c r="G77" s="20"/>
      <c r="H77" s="99"/>
      <c r="I77" s="18"/>
      <c r="J77" s="18"/>
      <c r="K77" s="90"/>
      <c r="L77" s="90"/>
      <c r="M77" s="90"/>
      <c r="N77" s="90"/>
      <c r="O77" s="90"/>
      <c r="P77" s="91"/>
      <c r="Q77" s="92"/>
      <c r="R77" s="93"/>
      <c r="U77" s="94"/>
    </row>
    <row r="78" spans="1:21" s="13" customFormat="1">
      <c r="A78" s="88"/>
      <c r="B78" s="2" t="s">
        <v>158</v>
      </c>
      <c r="C78" s="2"/>
      <c r="D78" s="2"/>
      <c r="E78" s="100"/>
      <c r="F78" s="17"/>
      <c r="G78" s="98" t="s">
        <v>159</v>
      </c>
      <c r="H78" s="101"/>
      <c r="I78" s="18"/>
      <c r="J78" s="18"/>
      <c r="K78" s="90"/>
      <c r="L78" s="90"/>
      <c r="M78" s="90"/>
      <c r="N78" s="90"/>
      <c r="O78" s="90"/>
      <c r="P78" s="91"/>
      <c r="Q78" s="92"/>
      <c r="R78" s="93"/>
      <c r="U78" s="94"/>
    </row>
    <row r="79" spans="1:21" s="2" customFormat="1">
      <c r="I79" s="102"/>
      <c r="J79" s="102"/>
      <c r="K79" s="103"/>
      <c r="L79" s="103"/>
      <c r="M79" s="103"/>
      <c r="N79" s="103"/>
      <c r="O79" s="103"/>
      <c r="P79" s="104"/>
      <c r="Q79" s="105"/>
      <c r="R79" s="106"/>
      <c r="U79" s="107"/>
    </row>
    <row r="80" spans="1:21" s="13" customFormat="1">
      <c r="A80" s="88"/>
      <c r="B80" s="2"/>
      <c r="C80" s="95"/>
      <c r="D80" s="96"/>
      <c r="E80" s="97"/>
      <c r="F80" s="6"/>
      <c r="G80" s="20"/>
      <c r="H80" s="99"/>
      <c r="I80" s="18"/>
      <c r="J80" s="18"/>
      <c r="K80" s="90"/>
      <c r="L80" s="90"/>
      <c r="M80" s="90"/>
      <c r="N80" s="90"/>
      <c r="O80" s="90"/>
      <c r="P80" s="91"/>
      <c r="Q80" s="92"/>
      <c r="R80" s="93"/>
      <c r="U80" s="94"/>
    </row>
    <row r="81" spans="8:21">
      <c r="I81" s="18"/>
      <c r="J81" s="18"/>
      <c r="K81" s="108"/>
      <c r="L81" s="108"/>
      <c r="M81" s="108"/>
      <c r="N81" s="108"/>
      <c r="O81" s="108"/>
      <c r="Q81" s="92"/>
      <c r="U81" s="109"/>
    </row>
    <row r="82" spans="8:21">
      <c r="H82" s="99"/>
      <c r="I82" s="18"/>
      <c r="J82" s="18"/>
      <c r="K82" s="108"/>
      <c r="L82" s="108"/>
      <c r="M82" s="108"/>
      <c r="N82" s="108"/>
      <c r="O82" s="108"/>
      <c r="Q82" s="92"/>
      <c r="U82" s="109"/>
    </row>
    <row r="83" spans="8:21">
      <c r="H83" s="99"/>
      <c r="I83" s="18"/>
      <c r="J83" s="18"/>
      <c r="K83" s="108"/>
      <c r="L83" s="108"/>
      <c r="M83" s="108"/>
      <c r="N83" s="108"/>
      <c r="O83" s="108"/>
      <c r="Q83" s="92"/>
      <c r="U83" s="109"/>
    </row>
    <row r="84" spans="8:21">
      <c r="H84" s="99"/>
      <c r="I84" s="18"/>
      <c r="J84" s="18"/>
      <c r="K84" s="108"/>
      <c r="L84" s="108"/>
      <c r="M84" s="108"/>
      <c r="N84" s="108"/>
      <c r="O84" s="108"/>
      <c r="Q84" s="92"/>
      <c r="U84" s="109"/>
    </row>
    <row r="85" spans="8:21">
      <c r="H85" s="99"/>
      <c r="I85" s="18"/>
      <c r="J85" s="18"/>
      <c r="K85" s="108"/>
      <c r="L85" s="108"/>
      <c r="M85" s="108"/>
      <c r="N85" s="108"/>
      <c r="O85" s="108"/>
      <c r="Q85" s="92"/>
      <c r="U85" s="109"/>
    </row>
    <row r="86" spans="8:21">
      <c r="H86" s="99"/>
      <c r="I86" s="18"/>
      <c r="J86" s="18"/>
      <c r="K86" s="108"/>
      <c r="L86" s="108"/>
      <c r="M86" s="108"/>
      <c r="N86" s="108"/>
      <c r="O86" s="108"/>
      <c r="Q86" s="92"/>
      <c r="U86" s="109"/>
    </row>
    <row r="87" spans="8:21">
      <c r="H87" s="99"/>
      <c r="I87" s="18"/>
      <c r="J87" s="18"/>
      <c r="K87" s="108"/>
      <c r="L87" s="108"/>
      <c r="M87" s="108"/>
      <c r="N87" s="108"/>
      <c r="O87" s="108"/>
      <c r="Q87" s="92"/>
      <c r="U87" s="109"/>
    </row>
    <row r="88" spans="8:21">
      <c r="H88" s="99"/>
      <c r="I88" s="18"/>
      <c r="J88" s="18"/>
      <c r="K88" s="108"/>
      <c r="L88" s="108"/>
      <c r="M88" s="108"/>
      <c r="N88" s="108"/>
      <c r="O88" s="108"/>
      <c r="Q88" s="92"/>
      <c r="U88" s="109"/>
    </row>
    <row r="89" spans="8:21">
      <c r="H89" s="99"/>
      <c r="I89" s="18"/>
      <c r="J89" s="18"/>
      <c r="K89" s="108"/>
      <c r="L89" s="108"/>
      <c r="M89" s="108"/>
      <c r="N89" s="108"/>
      <c r="O89" s="108"/>
      <c r="Q89" s="92"/>
      <c r="U89" s="109"/>
    </row>
    <row r="90" spans="8:21">
      <c r="H90" s="99"/>
      <c r="I90" s="18"/>
      <c r="J90" s="18"/>
      <c r="K90" s="108"/>
      <c r="L90" s="108"/>
      <c r="M90" s="108"/>
      <c r="N90" s="108"/>
      <c r="O90" s="108"/>
      <c r="Q90" s="92"/>
      <c r="U90" s="109"/>
    </row>
    <row r="91" spans="8:21">
      <c r="H91" s="99"/>
      <c r="I91" s="18"/>
      <c r="J91" s="18"/>
      <c r="K91" s="108"/>
      <c r="L91" s="108"/>
      <c r="M91" s="108"/>
      <c r="N91" s="108"/>
      <c r="O91" s="108"/>
      <c r="Q91" s="92"/>
      <c r="U91" s="109"/>
    </row>
    <row r="92" spans="8:21">
      <c r="H92" s="99"/>
      <c r="I92" s="18"/>
      <c r="J92" s="18"/>
      <c r="K92" s="108"/>
      <c r="L92" s="108"/>
      <c r="M92" s="108"/>
      <c r="N92" s="108"/>
      <c r="O92" s="108"/>
      <c r="Q92" s="92"/>
      <c r="U92" s="109"/>
    </row>
    <row r="93" spans="8:21">
      <c r="H93" s="99"/>
      <c r="I93" s="18"/>
      <c r="J93" s="18"/>
      <c r="K93" s="108"/>
      <c r="L93" s="108"/>
      <c r="M93" s="108"/>
      <c r="N93" s="108"/>
      <c r="O93" s="108"/>
      <c r="Q93" s="92"/>
      <c r="U93" s="109"/>
    </row>
    <row r="94" spans="8:21">
      <c r="H94" s="99"/>
      <c r="I94" s="18"/>
      <c r="J94" s="18"/>
      <c r="K94" s="108"/>
      <c r="L94" s="108"/>
      <c r="M94" s="108"/>
      <c r="N94" s="108"/>
      <c r="O94" s="108"/>
      <c r="Q94" s="92"/>
      <c r="U94" s="109"/>
    </row>
    <row r="95" spans="8:21">
      <c r="H95" s="99"/>
      <c r="I95" s="18"/>
      <c r="J95" s="18"/>
      <c r="K95" s="108"/>
      <c r="L95" s="108"/>
      <c r="M95" s="108"/>
      <c r="N95" s="108"/>
      <c r="O95" s="108"/>
      <c r="Q95" s="92"/>
      <c r="U95" s="109"/>
    </row>
    <row r="96" spans="8:21">
      <c r="H96" s="99"/>
      <c r="I96" s="18"/>
      <c r="J96" s="18"/>
      <c r="K96" s="108"/>
      <c r="L96" s="108"/>
      <c r="M96" s="108"/>
      <c r="N96" s="108"/>
      <c r="O96" s="108"/>
      <c r="Q96" s="92"/>
      <c r="U96" s="109"/>
    </row>
    <row r="97" spans="8:21">
      <c r="H97" s="99"/>
      <c r="I97" s="18"/>
      <c r="J97" s="18"/>
      <c r="K97" s="108"/>
      <c r="L97" s="108"/>
      <c r="M97" s="108"/>
      <c r="N97" s="108"/>
      <c r="O97" s="108"/>
      <c r="Q97" s="92"/>
      <c r="U97" s="109"/>
    </row>
    <row r="98" spans="8:21">
      <c r="H98" s="99"/>
      <c r="I98" s="18"/>
      <c r="J98" s="18"/>
      <c r="K98" s="108"/>
      <c r="L98" s="108"/>
      <c r="M98" s="108"/>
      <c r="N98" s="108"/>
      <c r="O98" s="108"/>
      <c r="Q98" s="92"/>
      <c r="U98" s="109"/>
    </row>
    <row r="99" spans="8:21">
      <c r="H99" s="99"/>
      <c r="I99" s="18"/>
      <c r="J99" s="18"/>
      <c r="K99" s="108"/>
      <c r="L99" s="108"/>
      <c r="M99" s="108"/>
      <c r="N99" s="108"/>
      <c r="O99" s="108"/>
      <c r="Q99" s="92"/>
      <c r="U99" s="109"/>
    </row>
    <row r="100" spans="8:21">
      <c r="H100" s="99"/>
      <c r="I100" s="18"/>
      <c r="J100" s="18"/>
      <c r="K100" s="108"/>
      <c r="L100" s="108"/>
      <c r="M100" s="108"/>
      <c r="N100" s="108"/>
      <c r="O100" s="108"/>
      <c r="Q100" s="92"/>
      <c r="U100" s="109"/>
    </row>
    <row r="101" spans="8:21">
      <c r="H101" s="99"/>
      <c r="I101" s="18"/>
      <c r="J101" s="18"/>
      <c r="K101" s="108"/>
      <c r="L101" s="108"/>
      <c r="M101" s="108"/>
      <c r="N101" s="108"/>
      <c r="O101" s="108"/>
      <c r="Q101" s="92"/>
      <c r="U101" s="109"/>
    </row>
    <row r="102" spans="8:21">
      <c r="H102" s="99"/>
      <c r="I102" s="18"/>
      <c r="J102" s="18"/>
      <c r="K102" s="108"/>
      <c r="L102" s="108"/>
      <c r="M102" s="108"/>
      <c r="N102" s="108"/>
      <c r="O102" s="108"/>
      <c r="Q102" s="92"/>
      <c r="U102" s="109"/>
    </row>
    <row r="103" spans="8:21">
      <c r="H103" s="99"/>
      <c r="I103" s="18"/>
      <c r="J103" s="18"/>
      <c r="K103" s="108"/>
      <c r="L103" s="108"/>
      <c r="M103" s="108"/>
      <c r="N103" s="108"/>
      <c r="O103" s="108"/>
      <c r="Q103" s="92"/>
      <c r="U103" s="109"/>
    </row>
    <row r="104" spans="8:21">
      <c r="H104" s="99"/>
      <c r="I104" s="18"/>
      <c r="J104" s="18"/>
      <c r="K104" s="108"/>
      <c r="L104" s="108"/>
      <c r="M104" s="108"/>
      <c r="N104" s="108"/>
      <c r="O104" s="108"/>
      <c r="Q104" s="92"/>
      <c r="U104" s="109"/>
    </row>
    <row r="105" spans="8:21">
      <c r="H105" s="99"/>
      <c r="I105" s="18"/>
      <c r="J105" s="18"/>
      <c r="K105" s="108"/>
      <c r="L105" s="108"/>
      <c r="M105" s="108"/>
      <c r="N105" s="108"/>
      <c r="O105" s="108"/>
      <c r="Q105" s="92"/>
      <c r="U105" s="109"/>
    </row>
    <row r="106" spans="8:21">
      <c r="H106" s="99"/>
      <c r="I106" s="18"/>
      <c r="J106" s="18"/>
      <c r="K106" s="108"/>
      <c r="L106" s="108"/>
      <c r="M106" s="108"/>
      <c r="N106" s="108"/>
      <c r="O106" s="108"/>
      <c r="Q106" s="92"/>
      <c r="U106" s="109"/>
    </row>
    <row r="107" spans="8:21">
      <c r="H107" s="99"/>
      <c r="I107" s="18"/>
      <c r="J107" s="18"/>
      <c r="K107" s="108"/>
      <c r="L107" s="108"/>
      <c r="M107" s="108"/>
      <c r="N107" s="108"/>
      <c r="O107" s="108"/>
      <c r="Q107" s="92"/>
      <c r="U107" s="109"/>
    </row>
    <row r="108" spans="8:21">
      <c r="H108" s="99"/>
      <c r="I108" s="18"/>
      <c r="J108" s="18"/>
      <c r="K108" s="108"/>
      <c r="L108" s="108"/>
      <c r="M108" s="108"/>
      <c r="N108" s="108"/>
      <c r="O108" s="108"/>
      <c r="Q108" s="92"/>
      <c r="U108" s="109"/>
    </row>
    <row r="109" spans="8:21">
      <c r="H109" s="99"/>
      <c r="I109" s="18"/>
      <c r="J109" s="18"/>
      <c r="K109" s="108"/>
      <c r="L109" s="108"/>
      <c r="M109" s="108"/>
      <c r="N109" s="108"/>
      <c r="O109" s="108"/>
      <c r="Q109" s="92"/>
      <c r="U109" s="109"/>
    </row>
    <row r="110" spans="8:21">
      <c r="H110" s="99"/>
      <c r="I110" s="18"/>
      <c r="J110" s="18"/>
      <c r="K110" s="108"/>
      <c r="L110" s="108"/>
      <c r="M110" s="108"/>
      <c r="N110" s="108"/>
      <c r="O110" s="108"/>
      <c r="Q110" s="92"/>
      <c r="U110" s="109"/>
    </row>
    <row r="111" spans="8:21">
      <c r="H111" s="99"/>
      <c r="I111" s="18"/>
      <c r="J111" s="18"/>
      <c r="K111" s="108"/>
      <c r="L111" s="108"/>
      <c r="M111" s="108"/>
      <c r="N111" s="108"/>
      <c r="O111" s="108"/>
      <c r="Q111" s="92"/>
      <c r="U111" s="109"/>
    </row>
    <row r="112" spans="8:21">
      <c r="H112" s="99"/>
      <c r="I112" s="18"/>
      <c r="J112" s="18"/>
      <c r="K112" s="108"/>
      <c r="L112" s="108"/>
      <c r="M112" s="108"/>
      <c r="N112" s="108"/>
      <c r="O112" s="108"/>
      <c r="Q112" s="92"/>
      <c r="U112" s="109"/>
    </row>
    <row r="113" spans="8:21">
      <c r="H113" s="99"/>
      <c r="I113" s="18"/>
      <c r="J113" s="18"/>
      <c r="K113" s="108"/>
      <c r="L113" s="108"/>
      <c r="M113" s="108"/>
      <c r="N113" s="108"/>
      <c r="O113" s="108"/>
      <c r="Q113" s="92"/>
      <c r="U113" s="109"/>
    </row>
    <row r="114" spans="8:21">
      <c r="H114" s="99"/>
      <c r="I114" s="18"/>
      <c r="J114" s="18"/>
      <c r="K114" s="108"/>
      <c r="L114" s="108"/>
      <c r="M114" s="108"/>
      <c r="N114" s="108"/>
      <c r="O114" s="108"/>
      <c r="Q114" s="92"/>
      <c r="U114" s="109"/>
    </row>
    <row r="115" spans="8:21">
      <c r="H115" s="99"/>
      <c r="I115" s="18"/>
      <c r="J115" s="18"/>
      <c r="K115" s="108"/>
      <c r="L115" s="108"/>
      <c r="M115" s="108"/>
      <c r="N115" s="108"/>
      <c r="O115" s="108"/>
      <c r="Q115" s="92"/>
      <c r="U115" s="109"/>
    </row>
    <row r="116" spans="8:21">
      <c r="H116" s="99"/>
      <c r="I116" s="18"/>
      <c r="J116" s="18"/>
      <c r="K116" s="108"/>
      <c r="L116" s="108"/>
      <c r="M116" s="108"/>
      <c r="N116" s="108"/>
      <c r="O116" s="108"/>
      <c r="Q116" s="92"/>
      <c r="U116" s="109"/>
    </row>
    <row r="117" spans="8:21">
      <c r="H117" s="99"/>
      <c r="I117" s="18"/>
      <c r="J117" s="18"/>
      <c r="K117" s="108"/>
      <c r="L117" s="108"/>
      <c r="M117" s="108"/>
      <c r="N117" s="108"/>
      <c r="O117" s="108"/>
      <c r="Q117" s="92"/>
      <c r="U117" s="109"/>
    </row>
    <row r="118" spans="8:21">
      <c r="H118" s="99"/>
      <c r="I118" s="18"/>
      <c r="J118" s="18"/>
      <c r="K118" s="108"/>
      <c r="L118" s="108"/>
      <c r="M118" s="108"/>
      <c r="N118" s="108"/>
      <c r="O118" s="108"/>
      <c r="Q118" s="92"/>
      <c r="U118" s="109"/>
    </row>
    <row r="119" spans="8:21">
      <c r="H119" s="99"/>
      <c r="I119" s="18"/>
      <c r="J119" s="18"/>
      <c r="K119" s="108"/>
      <c r="L119" s="108"/>
      <c r="M119" s="108"/>
      <c r="N119" s="108"/>
      <c r="O119" s="108"/>
      <c r="Q119" s="92"/>
      <c r="U119" s="109"/>
    </row>
    <row r="120" spans="8:21">
      <c r="H120" s="99"/>
      <c r="I120" s="18"/>
      <c r="J120" s="18"/>
      <c r="K120" s="108"/>
      <c r="L120" s="108"/>
      <c r="M120" s="108"/>
      <c r="N120" s="108"/>
      <c r="O120" s="108"/>
      <c r="Q120" s="92"/>
      <c r="U120" s="109"/>
    </row>
    <row r="121" spans="8:21">
      <c r="H121" s="99"/>
      <c r="I121" s="18"/>
      <c r="J121" s="18"/>
      <c r="K121" s="108"/>
      <c r="L121" s="108"/>
      <c r="M121" s="108"/>
      <c r="N121" s="108"/>
      <c r="O121" s="108"/>
      <c r="Q121" s="92"/>
      <c r="U121" s="109"/>
    </row>
    <row r="122" spans="8:21">
      <c r="H122" s="99"/>
      <c r="I122" s="18"/>
      <c r="J122" s="18"/>
      <c r="K122" s="108"/>
      <c r="L122" s="108"/>
      <c r="M122" s="108"/>
      <c r="N122" s="108"/>
      <c r="O122" s="108"/>
      <c r="Q122" s="92"/>
      <c r="U122" s="109"/>
    </row>
    <row r="123" spans="8:21">
      <c r="H123" s="99"/>
      <c r="I123" s="18"/>
      <c r="J123" s="18"/>
      <c r="K123" s="108"/>
      <c r="L123" s="108"/>
      <c r="M123" s="108"/>
      <c r="N123" s="108"/>
      <c r="O123" s="108"/>
      <c r="Q123" s="92"/>
      <c r="U123" s="109"/>
    </row>
    <row r="124" spans="8:21">
      <c r="H124" s="99"/>
      <c r="I124" s="18"/>
      <c r="J124" s="18"/>
      <c r="K124" s="108"/>
      <c r="L124" s="108"/>
      <c r="M124" s="108"/>
      <c r="N124" s="108"/>
      <c r="O124" s="108"/>
      <c r="Q124" s="92"/>
      <c r="U124" s="109"/>
    </row>
    <row r="125" spans="8:21">
      <c r="H125" s="99"/>
      <c r="I125" s="18"/>
      <c r="J125" s="18"/>
      <c r="K125" s="108"/>
      <c r="L125" s="108"/>
      <c r="M125" s="108"/>
      <c r="N125" s="108"/>
      <c r="O125" s="108"/>
      <c r="Q125" s="92"/>
      <c r="U125" s="109"/>
    </row>
    <row r="126" spans="8:21">
      <c r="H126" s="99"/>
      <c r="I126" s="18"/>
      <c r="J126" s="18"/>
      <c r="K126" s="108"/>
      <c r="L126" s="108"/>
      <c r="M126" s="108"/>
      <c r="N126" s="108"/>
      <c r="O126" s="108"/>
      <c r="Q126" s="92"/>
      <c r="U126" s="109"/>
    </row>
    <row r="127" spans="8:21">
      <c r="H127" s="99"/>
      <c r="I127" s="18"/>
      <c r="J127" s="18"/>
      <c r="K127" s="108"/>
      <c r="L127" s="108"/>
      <c r="M127" s="108"/>
      <c r="N127" s="108"/>
      <c r="O127" s="108"/>
      <c r="Q127" s="92"/>
      <c r="U127" s="109"/>
    </row>
    <row r="128" spans="8:21">
      <c r="H128" s="99"/>
      <c r="I128" s="18"/>
      <c r="J128" s="18"/>
      <c r="K128" s="108"/>
      <c r="L128" s="108"/>
      <c r="M128" s="108"/>
      <c r="N128" s="108"/>
      <c r="O128" s="108"/>
      <c r="Q128" s="92"/>
      <c r="U128" s="109"/>
    </row>
    <row r="129" spans="8:21">
      <c r="H129" s="99"/>
      <c r="I129" s="18"/>
      <c r="J129" s="18"/>
      <c r="K129" s="108"/>
      <c r="L129" s="108"/>
      <c r="M129" s="108"/>
      <c r="N129" s="108"/>
      <c r="O129" s="108"/>
      <c r="Q129" s="92"/>
      <c r="U129" s="109"/>
    </row>
    <row r="130" spans="8:21">
      <c r="H130" s="99"/>
      <c r="I130" s="18"/>
      <c r="J130" s="18"/>
      <c r="K130" s="108"/>
      <c r="L130" s="108"/>
      <c r="M130" s="108"/>
      <c r="N130" s="108"/>
      <c r="O130" s="108"/>
      <c r="Q130" s="92"/>
      <c r="U130" s="109"/>
    </row>
    <row r="131" spans="8:21">
      <c r="H131" s="99"/>
      <c r="I131" s="18"/>
      <c r="J131" s="18"/>
      <c r="K131" s="108"/>
      <c r="L131" s="108"/>
      <c r="M131" s="108"/>
      <c r="N131" s="108"/>
      <c r="O131" s="108"/>
      <c r="Q131" s="92"/>
      <c r="U131" s="109"/>
    </row>
    <row r="132" spans="8:21">
      <c r="H132" s="99"/>
      <c r="I132" s="18"/>
      <c r="J132" s="18"/>
      <c r="K132" s="108"/>
      <c r="L132" s="108"/>
      <c r="M132" s="108"/>
      <c r="N132" s="108"/>
      <c r="O132" s="108"/>
      <c r="Q132" s="92"/>
      <c r="U132" s="109"/>
    </row>
    <row r="133" spans="8:21">
      <c r="H133" s="99"/>
      <c r="I133" s="18"/>
      <c r="J133" s="18"/>
      <c r="K133" s="108"/>
      <c r="L133" s="108"/>
      <c r="M133" s="108"/>
      <c r="N133" s="108"/>
      <c r="O133" s="108"/>
      <c r="Q133" s="92"/>
      <c r="U133" s="109"/>
    </row>
    <row r="134" spans="8:21">
      <c r="H134" s="99"/>
      <c r="I134" s="18"/>
      <c r="J134" s="18"/>
      <c r="K134" s="108"/>
      <c r="L134" s="108"/>
      <c r="M134" s="108"/>
      <c r="N134" s="108"/>
      <c r="O134" s="108"/>
      <c r="Q134" s="92"/>
      <c r="U134" s="109"/>
    </row>
    <row r="135" spans="8:21">
      <c r="H135" s="99"/>
      <c r="I135" s="18"/>
      <c r="J135" s="18"/>
      <c r="K135" s="108"/>
      <c r="L135" s="108"/>
      <c r="M135" s="108"/>
      <c r="N135" s="108"/>
      <c r="O135" s="108"/>
      <c r="Q135" s="92"/>
      <c r="U135" s="109"/>
    </row>
    <row r="136" spans="8:21">
      <c r="H136" s="99"/>
      <c r="I136" s="18"/>
      <c r="J136" s="18"/>
      <c r="K136" s="108"/>
      <c r="L136" s="108"/>
      <c r="M136" s="108"/>
      <c r="N136" s="108"/>
      <c r="O136" s="108"/>
      <c r="Q136" s="92"/>
      <c r="U136" s="109"/>
    </row>
    <row r="137" spans="8:21">
      <c r="H137" s="99"/>
      <c r="I137" s="18"/>
      <c r="J137" s="18"/>
      <c r="K137" s="108"/>
      <c r="L137" s="108"/>
      <c r="M137" s="108"/>
      <c r="N137" s="108"/>
      <c r="O137" s="108"/>
      <c r="Q137" s="92"/>
      <c r="U137" s="109"/>
    </row>
    <row r="138" spans="8:21">
      <c r="H138" s="99"/>
      <c r="I138" s="18"/>
      <c r="J138" s="18"/>
      <c r="K138" s="108"/>
      <c r="L138" s="108"/>
      <c r="M138" s="108"/>
      <c r="N138" s="108"/>
      <c r="O138" s="108"/>
      <c r="Q138" s="92"/>
      <c r="U138" s="109"/>
    </row>
    <row r="139" spans="8:21">
      <c r="H139" s="99"/>
      <c r="I139" s="18"/>
      <c r="J139" s="18"/>
      <c r="K139" s="108"/>
      <c r="L139" s="108"/>
      <c r="M139" s="108"/>
      <c r="N139" s="108"/>
      <c r="O139" s="108"/>
      <c r="Q139" s="92"/>
      <c r="U139" s="109"/>
    </row>
    <row r="140" spans="8:21">
      <c r="H140" s="99"/>
      <c r="I140" s="18"/>
      <c r="J140" s="18"/>
      <c r="K140" s="108"/>
      <c r="L140" s="108"/>
      <c r="M140" s="108"/>
      <c r="N140" s="108"/>
      <c r="O140" s="108"/>
      <c r="Q140" s="92"/>
      <c r="U140" s="109"/>
    </row>
    <row r="141" spans="8:21">
      <c r="H141" s="99"/>
      <c r="I141" s="18"/>
      <c r="J141" s="18"/>
      <c r="K141" s="108"/>
      <c r="L141" s="108"/>
      <c r="M141" s="108"/>
      <c r="N141" s="108"/>
      <c r="O141" s="108"/>
      <c r="Q141" s="92"/>
      <c r="U141" s="109"/>
    </row>
    <row r="142" spans="8:21">
      <c r="H142" s="99"/>
      <c r="I142" s="18"/>
      <c r="J142" s="18"/>
      <c r="K142" s="108"/>
      <c r="L142" s="108"/>
      <c r="M142" s="108"/>
      <c r="N142" s="108"/>
      <c r="O142" s="108"/>
      <c r="Q142" s="92"/>
      <c r="U142" s="109"/>
    </row>
    <row r="143" spans="8:21">
      <c r="H143" s="99"/>
      <c r="I143" s="18"/>
      <c r="J143" s="18"/>
      <c r="K143" s="108"/>
      <c r="L143" s="108"/>
      <c r="M143" s="108"/>
      <c r="N143" s="108"/>
      <c r="O143" s="108"/>
      <c r="Q143" s="92"/>
      <c r="U143" s="109"/>
    </row>
    <row r="144" spans="8:21">
      <c r="H144" s="99"/>
      <c r="I144" s="18"/>
      <c r="J144" s="18"/>
      <c r="K144" s="108"/>
      <c r="L144" s="108"/>
      <c r="M144" s="108"/>
      <c r="N144" s="108"/>
      <c r="O144" s="108"/>
      <c r="Q144" s="92"/>
      <c r="U144" s="109"/>
    </row>
    <row r="145" spans="8:17">
      <c r="H145" s="99"/>
      <c r="I145" s="18"/>
      <c r="J145" s="18"/>
      <c r="K145" s="108"/>
      <c r="L145" s="108"/>
      <c r="M145" s="108"/>
      <c r="N145" s="108"/>
      <c r="O145" s="108"/>
      <c r="Q145" s="92"/>
    </row>
    <row r="146" spans="8:17">
      <c r="H146" s="99"/>
      <c r="I146" s="18"/>
      <c r="J146" s="18"/>
      <c r="K146" s="108"/>
      <c r="L146" s="108"/>
      <c r="M146" s="108"/>
      <c r="N146" s="108"/>
      <c r="O146" s="108"/>
      <c r="Q146" s="92"/>
    </row>
    <row r="147" spans="8:17">
      <c r="H147" s="99"/>
      <c r="I147" s="18"/>
      <c r="J147" s="18"/>
      <c r="K147" s="108"/>
      <c r="L147" s="108"/>
      <c r="M147" s="108"/>
      <c r="N147" s="108"/>
      <c r="O147" s="108"/>
      <c r="Q147" s="92"/>
    </row>
    <row r="148" spans="8:17">
      <c r="H148" s="99"/>
      <c r="I148" s="18"/>
      <c r="J148" s="18"/>
      <c r="K148" s="108"/>
      <c r="L148" s="108"/>
      <c r="M148" s="108"/>
      <c r="N148" s="108"/>
      <c r="O148" s="108"/>
      <c r="Q148" s="92"/>
    </row>
    <row r="149" spans="8:17">
      <c r="H149" s="99"/>
      <c r="I149" s="18"/>
      <c r="J149" s="18"/>
      <c r="K149" s="108"/>
      <c r="L149" s="108"/>
      <c r="M149" s="108"/>
      <c r="N149" s="108"/>
      <c r="O149" s="108"/>
      <c r="Q149" s="92"/>
    </row>
    <row r="150" spans="8:17">
      <c r="H150" s="99"/>
      <c r="I150" s="18"/>
      <c r="J150" s="18"/>
      <c r="K150" s="108"/>
      <c r="L150" s="108"/>
      <c r="M150" s="108"/>
      <c r="N150" s="108"/>
      <c r="O150" s="108"/>
      <c r="Q150" s="92"/>
    </row>
    <row r="151" spans="8:17">
      <c r="H151" s="99"/>
      <c r="I151" s="18"/>
      <c r="J151" s="18"/>
      <c r="K151" s="108"/>
      <c r="L151" s="108"/>
      <c r="M151" s="108"/>
      <c r="N151" s="108"/>
      <c r="O151" s="108"/>
      <c r="Q151" s="92"/>
    </row>
    <row r="152" spans="8:17">
      <c r="H152" s="99"/>
      <c r="I152" s="18"/>
      <c r="J152" s="18"/>
      <c r="K152" s="108"/>
      <c r="L152" s="108"/>
      <c r="M152" s="108"/>
      <c r="N152" s="108"/>
      <c r="O152" s="108"/>
      <c r="Q152" s="92"/>
    </row>
    <row r="153" spans="8:17">
      <c r="H153" s="99"/>
      <c r="I153" s="18"/>
      <c r="J153" s="18"/>
      <c r="K153" s="108"/>
      <c r="L153" s="108"/>
      <c r="M153" s="108"/>
      <c r="N153" s="108"/>
      <c r="O153" s="108"/>
      <c r="Q153" s="92"/>
    </row>
    <row r="154" spans="8:17">
      <c r="H154" s="99"/>
      <c r="I154" s="18"/>
      <c r="J154" s="18"/>
      <c r="K154" s="108"/>
      <c r="L154" s="108"/>
      <c r="M154" s="108"/>
      <c r="N154" s="108"/>
      <c r="O154" s="108"/>
      <c r="Q154" s="92"/>
    </row>
    <row r="155" spans="8:17">
      <c r="H155" s="99"/>
      <c r="I155" s="18"/>
      <c r="J155" s="18"/>
      <c r="K155" s="108"/>
      <c r="L155" s="108"/>
      <c r="M155" s="108"/>
      <c r="N155" s="108"/>
      <c r="O155" s="108"/>
      <c r="Q155" s="92"/>
    </row>
    <row r="156" spans="8:17">
      <c r="H156" s="99"/>
      <c r="I156" s="18"/>
      <c r="J156" s="18"/>
      <c r="K156" s="108"/>
      <c r="L156" s="108"/>
      <c r="M156" s="108"/>
      <c r="N156" s="108"/>
      <c r="O156" s="108"/>
      <c r="Q156" s="92"/>
    </row>
    <row r="157" spans="8:17">
      <c r="H157" s="99"/>
      <c r="I157" s="18"/>
      <c r="J157" s="18"/>
      <c r="K157" s="108"/>
      <c r="L157" s="108"/>
      <c r="M157" s="108"/>
      <c r="N157" s="108"/>
      <c r="O157" s="108"/>
      <c r="Q157" s="92"/>
    </row>
    <row r="158" spans="8:17">
      <c r="H158" s="99"/>
      <c r="I158" s="18"/>
      <c r="J158" s="18"/>
      <c r="K158" s="108"/>
      <c r="L158" s="108"/>
      <c r="M158" s="108"/>
      <c r="N158" s="108"/>
      <c r="O158" s="108"/>
      <c r="Q158" s="92"/>
    </row>
    <row r="159" spans="8:17">
      <c r="H159" s="99"/>
      <c r="I159" s="18"/>
      <c r="J159" s="18"/>
      <c r="K159" s="108"/>
      <c r="L159" s="108"/>
      <c r="M159" s="108"/>
      <c r="N159" s="108"/>
      <c r="O159" s="108"/>
      <c r="Q159" s="92"/>
    </row>
    <row r="160" spans="8:17">
      <c r="H160" s="99"/>
      <c r="I160" s="18"/>
      <c r="J160" s="18"/>
      <c r="K160" s="108"/>
      <c r="L160" s="108"/>
      <c r="M160" s="108"/>
      <c r="N160" s="108"/>
      <c r="O160" s="108"/>
      <c r="Q160" s="92"/>
    </row>
    <row r="161" spans="8:17">
      <c r="H161" s="99"/>
      <c r="I161" s="18"/>
      <c r="J161" s="18"/>
      <c r="K161" s="108"/>
      <c r="L161" s="108"/>
      <c r="M161" s="108"/>
      <c r="N161" s="108"/>
      <c r="O161" s="108"/>
      <c r="Q161" s="92"/>
    </row>
    <row r="162" spans="8:17">
      <c r="H162" s="99"/>
      <c r="I162" s="18"/>
      <c r="J162" s="18"/>
      <c r="K162" s="108"/>
      <c r="L162" s="108"/>
      <c r="M162" s="108"/>
      <c r="N162" s="108"/>
      <c r="O162" s="108"/>
      <c r="Q162" s="92"/>
    </row>
    <row r="163" spans="8:17">
      <c r="H163" s="99"/>
      <c r="I163" s="18"/>
      <c r="J163" s="18"/>
      <c r="K163" s="108"/>
      <c r="L163" s="108"/>
      <c r="M163" s="108"/>
      <c r="N163" s="108"/>
      <c r="O163" s="108"/>
      <c r="Q163" s="92"/>
    </row>
    <row r="164" spans="8:17">
      <c r="H164" s="99"/>
      <c r="I164" s="18"/>
      <c r="J164" s="18"/>
      <c r="K164" s="108"/>
      <c r="L164" s="108"/>
      <c r="M164" s="108"/>
      <c r="N164" s="108"/>
      <c r="O164" s="108"/>
      <c r="Q164" s="92"/>
    </row>
    <row r="165" spans="8:17">
      <c r="H165" s="99"/>
      <c r="I165" s="18"/>
      <c r="J165" s="18"/>
      <c r="K165" s="108"/>
      <c r="L165" s="108"/>
      <c r="M165" s="108"/>
      <c r="N165" s="108"/>
      <c r="O165" s="108"/>
      <c r="Q165" s="92"/>
    </row>
    <row r="166" spans="8:17">
      <c r="H166" s="99"/>
      <c r="I166" s="18"/>
      <c r="J166" s="18"/>
      <c r="K166" s="108"/>
      <c r="L166" s="108"/>
      <c r="M166" s="108"/>
      <c r="N166" s="108"/>
      <c r="O166" s="108"/>
      <c r="Q166" s="92"/>
    </row>
    <row r="167" spans="8:17">
      <c r="H167" s="99"/>
      <c r="I167" s="18"/>
      <c r="J167" s="18"/>
      <c r="K167" s="108"/>
      <c r="L167" s="108"/>
      <c r="M167" s="108"/>
      <c r="N167" s="108"/>
      <c r="O167" s="108"/>
      <c r="Q167" s="92"/>
    </row>
    <row r="168" spans="8:17">
      <c r="H168" s="99"/>
      <c r="I168" s="18"/>
      <c r="J168" s="18"/>
      <c r="K168" s="108"/>
      <c r="L168" s="108"/>
      <c r="M168" s="108"/>
      <c r="N168" s="108"/>
      <c r="O168" s="108"/>
      <c r="Q168" s="92"/>
    </row>
    <row r="169" spans="8:17">
      <c r="H169" s="99"/>
      <c r="I169" s="18"/>
      <c r="J169" s="18"/>
      <c r="K169" s="108"/>
      <c r="L169" s="108"/>
      <c r="M169" s="108"/>
      <c r="N169" s="108"/>
      <c r="O169" s="108"/>
      <c r="Q169" s="92"/>
    </row>
    <row r="170" spans="8:17">
      <c r="H170" s="99"/>
      <c r="I170" s="18"/>
      <c r="J170" s="18"/>
      <c r="K170" s="108"/>
      <c r="L170" s="108"/>
      <c r="M170" s="108"/>
      <c r="N170" s="108"/>
      <c r="O170" s="108"/>
      <c r="Q170" s="92"/>
    </row>
    <row r="171" spans="8:17">
      <c r="H171" s="99"/>
      <c r="I171" s="18"/>
      <c r="J171" s="18"/>
      <c r="K171" s="108"/>
      <c r="L171" s="108"/>
      <c r="M171" s="108"/>
      <c r="N171" s="108"/>
      <c r="O171" s="108"/>
      <c r="Q171" s="92"/>
    </row>
    <row r="172" spans="8:17">
      <c r="H172" s="99"/>
      <c r="I172" s="18"/>
      <c r="J172" s="18"/>
      <c r="K172" s="108"/>
      <c r="L172" s="108"/>
      <c r="M172" s="108"/>
      <c r="N172" s="108"/>
      <c r="O172" s="108"/>
      <c r="Q172" s="92"/>
    </row>
    <row r="173" spans="8:17">
      <c r="H173" s="99"/>
      <c r="I173" s="18"/>
      <c r="J173" s="18"/>
      <c r="K173" s="108"/>
      <c r="L173" s="108"/>
      <c r="M173" s="108"/>
      <c r="N173" s="108"/>
      <c r="O173" s="108"/>
      <c r="Q173" s="92"/>
    </row>
    <row r="174" spans="8:17">
      <c r="H174" s="99"/>
      <c r="I174" s="18"/>
      <c r="J174" s="18"/>
      <c r="K174" s="108"/>
      <c r="L174" s="108"/>
      <c r="M174" s="108"/>
      <c r="N174" s="108"/>
      <c r="O174" s="108"/>
      <c r="Q174" s="92"/>
    </row>
    <row r="175" spans="8:17">
      <c r="H175" s="99"/>
      <c r="I175" s="18"/>
      <c r="J175" s="18"/>
      <c r="K175" s="108"/>
      <c r="L175" s="108"/>
      <c r="M175" s="108"/>
      <c r="N175" s="108"/>
      <c r="O175" s="108"/>
      <c r="Q175" s="92"/>
    </row>
    <row r="176" spans="8:17">
      <c r="H176" s="99"/>
      <c r="I176" s="18"/>
      <c r="J176" s="18"/>
      <c r="K176" s="108"/>
      <c r="L176" s="108"/>
      <c r="M176" s="108"/>
      <c r="N176" s="108"/>
      <c r="O176" s="108"/>
      <c r="Q176" s="92"/>
    </row>
    <row r="177" spans="8:17">
      <c r="H177" s="99"/>
      <c r="I177" s="18"/>
      <c r="J177" s="18"/>
      <c r="K177" s="108"/>
      <c r="L177" s="108"/>
      <c r="M177" s="108"/>
      <c r="N177" s="108"/>
      <c r="O177" s="108"/>
      <c r="Q177" s="92"/>
    </row>
    <row r="178" spans="8:17">
      <c r="H178" s="99"/>
      <c r="I178" s="18"/>
      <c r="J178" s="18"/>
      <c r="K178" s="108"/>
      <c r="L178" s="108"/>
      <c r="M178" s="108"/>
      <c r="N178" s="108"/>
      <c r="O178" s="108"/>
      <c r="Q178" s="92"/>
    </row>
    <row r="179" spans="8:17">
      <c r="H179" s="99"/>
      <c r="I179" s="18"/>
      <c r="J179" s="18"/>
      <c r="K179" s="108"/>
      <c r="L179" s="108"/>
      <c r="M179" s="108"/>
      <c r="N179" s="108"/>
      <c r="O179" s="108"/>
      <c r="Q179" s="92"/>
    </row>
    <row r="180" spans="8:17">
      <c r="H180" s="99"/>
      <c r="I180" s="18"/>
      <c r="J180" s="18"/>
      <c r="K180" s="108"/>
      <c r="L180" s="108"/>
      <c r="M180" s="108"/>
      <c r="N180" s="108"/>
      <c r="O180" s="108"/>
      <c r="Q180" s="92"/>
    </row>
    <row r="181" spans="8:17">
      <c r="H181" s="99"/>
      <c r="I181" s="18"/>
      <c r="J181" s="18"/>
      <c r="K181" s="108"/>
      <c r="L181" s="108"/>
      <c r="M181" s="108"/>
      <c r="N181" s="108"/>
      <c r="O181" s="108"/>
      <c r="Q181" s="92"/>
    </row>
    <row r="182" spans="8:17">
      <c r="H182" s="99"/>
      <c r="I182" s="18"/>
      <c r="J182" s="18"/>
      <c r="K182" s="108"/>
      <c r="L182" s="108"/>
      <c r="M182" s="108"/>
      <c r="N182" s="108"/>
      <c r="O182" s="108"/>
      <c r="Q182" s="92"/>
    </row>
    <row r="183" spans="8:17">
      <c r="H183" s="99"/>
      <c r="I183" s="18"/>
      <c r="J183" s="18"/>
      <c r="K183" s="108"/>
      <c r="L183" s="108"/>
      <c r="M183" s="108"/>
      <c r="N183" s="108"/>
      <c r="O183" s="108"/>
      <c r="Q183" s="92"/>
    </row>
    <row r="184" spans="8:17">
      <c r="H184" s="99"/>
      <c r="I184" s="18"/>
      <c r="J184" s="18"/>
      <c r="K184" s="108"/>
      <c r="L184" s="108"/>
      <c r="M184" s="108"/>
      <c r="N184" s="108"/>
      <c r="O184" s="108"/>
      <c r="Q184" s="92"/>
    </row>
    <row r="185" spans="8:17">
      <c r="H185" s="99"/>
      <c r="I185" s="18"/>
      <c r="J185" s="18"/>
      <c r="K185" s="108"/>
      <c r="L185" s="108"/>
      <c r="M185" s="108"/>
      <c r="N185" s="108"/>
      <c r="O185" s="108"/>
      <c r="Q185" s="92"/>
    </row>
    <row r="186" spans="8:17">
      <c r="H186" s="99"/>
      <c r="I186" s="18"/>
      <c r="J186" s="18"/>
      <c r="K186" s="108"/>
      <c r="L186" s="108"/>
      <c r="M186" s="108"/>
      <c r="N186" s="108"/>
      <c r="O186" s="108"/>
      <c r="Q186" s="92"/>
    </row>
    <row r="187" spans="8:17">
      <c r="H187" s="99"/>
      <c r="I187" s="18"/>
      <c r="J187" s="18"/>
      <c r="K187" s="108"/>
      <c r="L187" s="108"/>
      <c r="M187" s="108"/>
      <c r="N187" s="108"/>
      <c r="O187" s="108"/>
      <c r="Q187" s="92"/>
    </row>
    <row r="188" spans="8:17">
      <c r="H188" s="99"/>
      <c r="I188" s="18"/>
      <c r="J188" s="18"/>
      <c r="K188" s="108"/>
      <c r="L188" s="108"/>
      <c r="M188" s="108"/>
      <c r="N188" s="108"/>
      <c r="O188" s="108"/>
      <c r="Q188" s="92"/>
    </row>
    <row r="189" spans="8:17">
      <c r="H189" s="99"/>
      <c r="I189" s="18"/>
      <c r="J189" s="18"/>
      <c r="K189" s="108"/>
      <c r="L189" s="108"/>
      <c r="M189" s="108"/>
      <c r="N189" s="108"/>
      <c r="O189" s="108"/>
      <c r="Q189" s="92"/>
    </row>
    <row r="190" spans="8:17">
      <c r="H190" s="99"/>
      <c r="I190" s="18"/>
      <c r="J190" s="18"/>
      <c r="K190" s="108"/>
      <c r="L190" s="108"/>
      <c r="M190" s="108"/>
      <c r="N190" s="108"/>
      <c r="O190" s="108"/>
      <c r="Q190" s="92"/>
    </row>
    <row r="191" spans="8:17">
      <c r="H191" s="99"/>
      <c r="I191" s="18"/>
      <c r="J191" s="18"/>
      <c r="K191" s="108"/>
      <c r="L191" s="108"/>
      <c r="M191" s="108"/>
      <c r="N191" s="108"/>
      <c r="O191" s="108"/>
      <c r="Q191" s="92"/>
    </row>
    <row r="192" spans="8:17">
      <c r="H192" s="99"/>
      <c r="I192" s="18"/>
      <c r="J192" s="18"/>
      <c r="K192" s="108"/>
      <c r="L192" s="108"/>
      <c r="M192" s="108"/>
      <c r="N192" s="108"/>
      <c r="O192" s="108"/>
      <c r="Q192" s="92"/>
    </row>
    <row r="193" spans="8:17">
      <c r="H193" s="99"/>
      <c r="I193" s="18"/>
      <c r="J193" s="18"/>
      <c r="K193" s="108"/>
      <c r="L193" s="108"/>
      <c r="M193" s="108"/>
      <c r="N193" s="108"/>
      <c r="O193" s="108"/>
      <c r="Q193" s="92"/>
    </row>
    <row r="194" spans="8:17">
      <c r="H194" s="99"/>
      <c r="I194" s="18"/>
      <c r="J194" s="18"/>
      <c r="K194" s="108"/>
      <c r="L194" s="108"/>
      <c r="M194" s="108"/>
      <c r="N194" s="108"/>
      <c r="O194" s="108"/>
      <c r="Q194" s="92"/>
    </row>
    <row r="195" spans="8:17">
      <c r="H195" s="99"/>
      <c r="I195" s="18"/>
      <c r="J195" s="18"/>
      <c r="K195" s="108"/>
      <c r="L195" s="108"/>
      <c r="M195" s="108"/>
      <c r="N195" s="108"/>
      <c r="O195" s="108"/>
      <c r="Q195" s="92"/>
    </row>
    <row r="196" spans="8:17">
      <c r="H196" s="99"/>
      <c r="I196" s="18"/>
      <c r="J196" s="18"/>
      <c r="K196" s="108"/>
      <c r="L196" s="108"/>
      <c r="M196" s="108"/>
      <c r="N196" s="108"/>
      <c r="O196" s="108"/>
      <c r="Q196" s="92"/>
    </row>
    <row r="197" spans="8:17">
      <c r="H197" s="99"/>
      <c r="I197" s="18"/>
      <c r="J197" s="18"/>
      <c r="K197" s="108"/>
      <c r="L197" s="108"/>
      <c r="M197" s="108"/>
      <c r="N197" s="108"/>
      <c r="O197" s="108"/>
      <c r="Q197" s="92"/>
    </row>
    <row r="198" spans="8:17">
      <c r="H198" s="99"/>
      <c r="I198" s="18"/>
      <c r="J198" s="18"/>
      <c r="K198" s="108"/>
      <c r="L198" s="108"/>
      <c r="M198" s="108"/>
      <c r="N198" s="108"/>
      <c r="O198" s="108"/>
      <c r="Q198" s="92"/>
    </row>
    <row r="199" spans="8:17">
      <c r="H199" s="99"/>
      <c r="I199" s="18"/>
      <c r="J199" s="18"/>
      <c r="K199" s="108"/>
      <c r="L199" s="108"/>
      <c r="M199" s="108"/>
      <c r="N199" s="108"/>
      <c r="O199" s="108"/>
      <c r="Q199" s="92"/>
    </row>
    <row r="200" spans="8:17">
      <c r="H200" s="99"/>
      <c r="I200" s="18"/>
      <c r="J200" s="18"/>
      <c r="K200" s="108"/>
      <c r="L200" s="108"/>
      <c r="M200" s="108"/>
      <c r="N200" s="108"/>
      <c r="O200" s="108"/>
      <c r="Q200" s="92"/>
    </row>
    <row r="201" spans="8:17">
      <c r="H201" s="99"/>
      <c r="I201" s="18"/>
      <c r="J201" s="18"/>
      <c r="K201" s="108"/>
      <c r="L201" s="108"/>
      <c r="M201" s="108"/>
      <c r="N201" s="108"/>
      <c r="O201" s="108"/>
      <c r="Q201" s="92"/>
    </row>
    <row r="202" spans="8:17">
      <c r="H202" s="99"/>
      <c r="I202" s="18"/>
      <c r="J202" s="18"/>
      <c r="K202" s="108"/>
      <c r="L202" s="108"/>
      <c r="M202" s="108"/>
      <c r="N202" s="108"/>
      <c r="O202" s="108"/>
      <c r="Q202" s="92"/>
    </row>
    <row r="203" spans="8:17">
      <c r="H203" s="99"/>
      <c r="I203" s="18"/>
      <c r="J203" s="18"/>
      <c r="K203" s="108"/>
      <c r="L203" s="108"/>
      <c r="M203" s="108"/>
      <c r="N203" s="108"/>
      <c r="O203" s="108"/>
      <c r="Q203" s="92"/>
    </row>
    <row r="204" spans="8:17">
      <c r="H204" s="99"/>
      <c r="I204" s="18"/>
      <c r="J204" s="18"/>
      <c r="K204" s="108"/>
      <c r="L204" s="108"/>
      <c r="M204" s="108"/>
      <c r="N204" s="108"/>
      <c r="O204" s="108"/>
      <c r="Q204" s="92"/>
    </row>
    <row r="205" spans="8:17">
      <c r="H205" s="99"/>
      <c r="I205" s="18"/>
      <c r="J205" s="18"/>
      <c r="K205" s="108"/>
      <c r="L205" s="108"/>
      <c r="M205" s="108"/>
      <c r="N205" s="108"/>
      <c r="O205" s="108"/>
      <c r="Q205" s="92"/>
    </row>
    <row r="206" spans="8:17">
      <c r="H206" s="99"/>
      <c r="I206" s="18"/>
      <c r="J206" s="18"/>
      <c r="K206" s="108"/>
      <c r="L206" s="108"/>
      <c r="M206" s="108"/>
      <c r="N206" s="108"/>
      <c r="O206" s="108"/>
      <c r="Q206" s="92"/>
    </row>
  </sheetData>
  <mergeCells count="17">
    <mergeCell ref="F10:G10"/>
    <mergeCell ref="H10:I10"/>
    <mergeCell ref="H2:I2"/>
    <mergeCell ref="A6:I6"/>
    <mergeCell ref="A7:I7"/>
    <mergeCell ref="A8:I8"/>
    <mergeCell ref="A9:G9"/>
    <mergeCell ref="A68:A69"/>
    <mergeCell ref="C68:C69"/>
    <mergeCell ref="B75:I75"/>
    <mergeCell ref="H13:H16"/>
    <mergeCell ref="I13:I16"/>
    <mergeCell ref="H20:H23"/>
    <mergeCell ref="H28:H31"/>
    <mergeCell ref="I28:I31"/>
    <mergeCell ref="H33:H35"/>
    <mergeCell ref="I33:I35"/>
  </mergeCells>
  <printOptions horizontalCentered="1" verticalCentered="1"/>
  <pageMargins left="0.19685039370078741" right="0" top="0" bottom="0" header="0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транспортные услуги 2023 </vt:lpstr>
      <vt:lpstr>'прайс транспортные услуги 2023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Назмеев</dc:creator>
  <cp:lastModifiedBy>melihova</cp:lastModifiedBy>
  <dcterms:created xsi:type="dcterms:W3CDTF">2023-01-19T03:08:00Z</dcterms:created>
  <dcterms:modified xsi:type="dcterms:W3CDTF">2023-06-08T05:39:19Z</dcterms:modified>
</cp:coreProperties>
</file>